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0115" windowHeight="7485"/>
  </bookViews>
  <sheets>
    <sheet name="CATALOGO miles $$$$" sheetId="1" r:id="rId1"/>
  </sheets>
  <externalReferences>
    <externalReference r:id="rId2"/>
  </externalReferences>
  <definedNames>
    <definedName name="_xlnm.Print_Titles" localSheetId="0">'CATALOGO miles $$$$'!$1:$10</definedName>
  </definedNames>
  <calcPr calcId="145621"/>
</workbook>
</file>

<file path=xl/calcChain.xml><?xml version="1.0" encoding="utf-8"?>
<calcChain xmlns="http://schemas.openxmlformats.org/spreadsheetml/2006/main">
  <c r="H130" i="1" l="1"/>
  <c r="G130" i="1"/>
  <c r="F130" i="1"/>
  <c r="J130" i="1" s="1"/>
  <c r="E130" i="1"/>
  <c r="D130" i="1"/>
  <c r="C130" i="1"/>
  <c r="I130" i="1" s="1"/>
  <c r="H129" i="1"/>
  <c r="G129" i="1"/>
  <c r="F129" i="1"/>
  <c r="J129" i="1" s="1"/>
  <c r="E129" i="1"/>
  <c r="D129" i="1"/>
  <c r="C129" i="1"/>
  <c r="I129" i="1" s="1"/>
  <c r="H128" i="1"/>
  <c r="G128" i="1"/>
  <c r="F128" i="1"/>
  <c r="J128" i="1" s="1"/>
  <c r="E128" i="1"/>
  <c r="D128" i="1"/>
  <c r="C128" i="1"/>
  <c r="I128" i="1" s="1"/>
  <c r="H127" i="1"/>
  <c r="G127" i="1"/>
  <c r="F127" i="1"/>
  <c r="J127" i="1" s="1"/>
  <c r="E127" i="1"/>
  <c r="D127" i="1"/>
  <c r="C127" i="1"/>
  <c r="I127" i="1" s="1"/>
  <c r="H126" i="1"/>
  <c r="G126" i="1"/>
  <c r="F126" i="1"/>
  <c r="J126" i="1" s="1"/>
  <c r="E126" i="1"/>
  <c r="D126" i="1"/>
  <c r="C126" i="1"/>
  <c r="I126" i="1" s="1"/>
  <c r="H125" i="1"/>
  <c r="G125" i="1"/>
  <c r="F125" i="1"/>
  <c r="J125" i="1" s="1"/>
  <c r="E125" i="1"/>
  <c r="D125" i="1"/>
  <c r="C125" i="1"/>
  <c r="I125" i="1" s="1"/>
  <c r="H124" i="1"/>
  <c r="G124" i="1"/>
  <c r="F124" i="1"/>
  <c r="J124" i="1" s="1"/>
  <c r="E124" i="1"/>
  <c r="D124" i="1"/>
  <c r="C124" i="1"/>
  <c r="I124" i="1" s="1"/>
  <c r="H123" i="1"/>
  <c r="G123" i="1"/>
  <c r="F123" i="1"/>
  <c r="J123" i="1" s="1"/>
  <c r="E123" i="1"/>
  <c r="D123" i="1"/>
  <c r="C123" i="1"/>
  <c r="I123" i="1" s="1"/>
  <c r="H122" i="1"/>
  <c r="G122" i="1"/>
  <c r="F122" i="1"/>
  <c r="J122" i="1" s="1"/>
  <c r="E122" i="1"/>
  <c r="D122" i="1"/>
  <c r="C122" i="1"/>
  <c r="I122" i="1" s="1"/>
  <c r="H121" i="1"/>
  <c r="G121" i="1"/>
  <c r="F121" i="1"/>
  <c r="J121" i="1" s="1"/>
  <c r="E121" i="1"/>
  <c r="D121" i="1"/>
  <c r="C121" i="1"/>
  <c r="I121" i="1" s="1"/>
  <c r="H120" i="1"/>
  <c r="G120" i="1"/>
  <c r="F120" i="1"/>
  <c r="J120" i="1" s="1"/>
  <c r="E120" i="1"/>
  <c r="D120" i="1"/>
  <c r="C120" i="1"/>
  <c r="I120" i="1" s="1"/>
  <c r="H119" i="1"/>
  <c r="G119" i="1"/>
  <c r="F119" i="1"/>
  <c r="J119" i="1" s="1"/>
  <c r="E119" i="1"/>
  <c r="D119" i="1"/>
  <c r="C119" i="1"/>
  <c r="I119" i="1" s="1"/>
  <c r="H118" i="1"/>
  <c r="G118" i="1"/>
  <c r="F118" i="1"/>
  <c r="J118" i="1" s="1"/>
  <c r="E118" i="1"/>
  <c r="D118" i="1"/>
  <c r="C118" i="1"/>
  <c r="I118" i="1" s="1"/>
  <c r="H117" i="1"/>
  <c r="G117" i="1"/>
  <c r="F117" i="1"/>
  <c r="J117" i="1" s="1"/>
  <c r="E117" i="1"/>
  <c r="D117" i="1"/>
  <c r="C117" i="1"/>
  <c r="I117" i="1" s="1"/>
  <c r="H116" i="1"/>
  <c r="G116" i="1"/>
  <c r="F116" i="1"/>
  <c r="J116" i="1" s="1"/>
  <c r="E116" i="1"/>
  <c r="D116" i="1"/>
  <c r="C116" i="1"/>
  <c r="I116" i="1" s="1"/>
  <c r="H115" i="1"/>
  <c r="G115" i="1"/>
  <c r="F115" i="1"/>
  <c r="J115" i="1" s="1"/>
  <c r="E115" i="1"/>
  <c r="D115" i="1"/>
  <c r="C115" i="1"/>
  <c r="I115" i="1" s="1"/>
  <c r="H114" i="1"/>
  <c r="G114" i="1"/>
  <c r="F114" i="1"/>
  <c r="J114" i="1" s="1"/>
  <c r="E114" i="1"/>
  <c r="D114" i="1"/>
  <c r="C114" i="1"/>
  <c r="I114" i="1" s="1"/>
  <c r="H113" i="1"/>
  <c r="G113" i="1"/>
  <c r="F113" i="1"/>
  <c r="J113" i="1" s="1"/>
  <c r="E113" i="1"/>
  <c r="D113" i="1"/>
  <c r="C113" i="1"/>
  <c r="I113" i="1" s="1"/>
  <c r="H112" i="1"/>
  <c r="G112" i="1"/>
  <c r="F112" i="1"/>
  <c r="J112" i="1" s="1"/>
  <c r="E112" i="1"/>
  <c r="D112" i="1"/>
  <c r="C112" i="1"/>
  <c r="I112" i="1" s="1"/>
  <c r="H111" i="1"/>
  <c r="G111" i="1"/>
  <c r="F111" i="1"/>
  <c r="J111" i="1" s="1"/>
  <c r="E111" i="1"/>
  <c r="D111" i="1"/>
  <c r="C111" i="1"/>
  <c r="I111" i="1" s="1"/>
  <c r="H110" i="1"/>
  <c r="G110" i="1"/>
  <c r="F110" i="1"/>
  <c r="J110" i="1" s="1"/>
  <c r="E110" i="1"/>
  <c r="D110" i="1"/>
  <c r="C110" i="1"/>
  <c r="I110" i="1" s="1"/>
  <c r="H109" i="1"/>
  <c r="G109" i="1"/>
  <c r="F109" i="1"/>
  <c r="J109" i="1" s="1"/>
  <c r="E109" i="1"/>
  <c r="D109" i="1"/>
  <c r="C109" i="1"/>
  <c r="I109" i="1" s="1"/>
  <c r="H108" i="1"/>
  <c r="G108" i="1"/>
  <c r="F108" i="1"/>
  <c r="J108" i="1" s="1"/>
  <c r="E108" i="1"/>
  <c r="D108" i="1"/>
  <c r="C108" i="1"/>
  <c r="I108" i="1" s="1"/>
  <c r="H107" i="1"/>
  <c r="G107" i="1"/>
  <c r="F107" i="1"/>
  <c r="J107" i="1" s="1"/>
  <c r="E107" i="1"/>
  <c r="D107" i="1"/>
  <c r="C107" i="1"/>
  <c r="I107" i="1" s="1"/>
  <c r="H106" i="1"/>
  <c r="G106" i="1"/>
  <c r="F106" i="1"/>
  <c r="J106" i="1" s="1"/>
  <c r="E106" i="1"/>
  <c r="D106" i="1"/>
  <c r="C106" i="1"/>
  <c r="I106" i="1" s="1"/>
  <c r="H105" i="1"/>
  <c r="G105" i="1"/>
  <c r="F105" i="1"/>
  <c r="J105" i="1" s="1"/>
  <c r="E105" i="1"/>
  <c r="D105" i="1"/>
  <c r="C105" i="1"/>
  <c r="I105" i="1" s="1"/>
  <c r="H104" i="1"/>
  <c r="G104" i="1"/>
  <c r="F104" i="1"/>
  <c r="J104" i="1" s="1"/>
  <c r="E104" i="1"/>
  <c r="D104" i="1"/>
  <c r="C104" i="1"/>
  <c r="I104" i="1" s="1"/>
  <c r="H103" i="1"/>
  <c r="G103" i="1"/>
  <c r="F103" i="1"/>
  <c r="J103" i="1" s="1"/>
  <c r="E103" i="1"/>
  <c r="D103" i="1"/>
  <c r="C103" i="1"/>
  <c r="I103" i="1" s="1"/>
  <c r="H102" i="1"/>
  <c r="G102" i="1"/>
  <c r="F102" i="1"/>
  <c r="J102" i="1" s="1"/>
  <c r="E102" i="1"/>
  <c r="D102" i="1"/>
  <c r="C102" i="1"/>
  <c r="I102" i="1" s="1"/>
  <c r="H101" i="1"/>
  <c r="G101" i="1"/>
  <c r="F101" i="1"/>
  <c r="J101" i="1" s="1"/>
  <c r="E101" i="1"/>
  <c r="D101" i="1"/>
  <c r="C101" i="1"/>
  <c r="I101" i="1" s="1"/>
  <c r="H100" i="1"/>
  <c r="G100" i="1"/>
  <c r="F100" i="1"/>
  <c r="J100" i="1" s="1"/>
  <c r="E100" i="1"/>
  <c r="D100" i="1"/>
  <c r="C100" i="1"/>
  <c r="I100" i="1" s="1"/>
  <c r="H99" i="1"/>
  <c r="G99" i="1"/>
  <c r="F99" i="1"/>
  <c r="J99" i="1" s="1"/>
  <c r="E99" i="1"/>
  <c r="D99" i="1"/>
  <c r="C99" i="1"/>
  <c r="I99" i="1" s="1"/>
  <c r="H98" i="1"/>
  <c r="G98" i="1"/>
  <c r="F98" i="1"/>
  <c r="J98" i="1" s="1"/>
  <c r="E98" i="1"/>
  <c r="D98" i="1"/>
  <c r="C98" i="1"/>
  <c r="I98" i="1" s="1"/>
  <c r="H97" i="1"/>
  <c r="G97" i="1"/>
  <c r="F97" i="1"/>
  <c r="J97" i="1" s="1"/>
  <c r="E97" i="1"/>
  <c r="D97" i="1"/>
  <c r="C97" i="1"/>
  <c r="I97" i="1" s="1"/>
  <c r="H96" i="1"/>
  <c r="G96" i="1"/>
  <c r="F96" i="1"/>
  <c r="J96" i="1" s="1"/>
  <c r="E96" i="1"/>
  <c r="D96" i="1"/>
  <c r="C96" i="1"/>
  <c r="I96" i="1" s="1"/>
  <c r="H95" i="1"/>
  <c r="G95" i="1"/>
  <c r="F95" i="1"/>
  <c r="J95" i="1" s="1"/>
  <c r="E95" i="1"/>
  <c r="D95" i="1"/>
  <c r="C95" i="1"/>
  <c r="I95" i="1" s="1"/>
  <c r="H94" i="1"/>
  <c r="G94" i="1"/>
  <c r="F94" i="1"/>
  <c r="J94" i="1" s="1"/>
  <c r="E94" i="1"/>
  <c r="D94" i="1"/>
  <c r="C94" i="1"/>
  <c r="I94" i="1" s="1"/>
  <c r="H93" i="1"/>
  <c r="G93" i="1"/>
  <c r="F93" i="1"/>
  <c r="J93" i="1" s="1"/>
  <c r="E93" i="1"/>
  <c r="D93" i="1"/>
  <c r="C93" i="1"/>
  <c r="I93" i="1" s="1"/>
  <c r="H92" i="1"/>
  <c r="G92" i="1"/>
  <c r="F92" i="1"/>
  <c r="J92" i="1" s="1"/>
  <c r="E92" i="1"/>
  <c r="D92" i="1"/>
  <c r="C92" i="1"/>
  <c r="I92" i="1" s="1"/>
  <c r="H91" i="1"/>
  <c r="G91" i="1"/>
  <c r="F91" i="1"/>
  <c r="J91" i="1" s="1"/>
  <c r="E91" i="1"/>
  <c r="D91" i="1"/>
  <c r="C91" i="1"/>
  <c r="I91" i="1" s="1"/>
  <c r="H90" i="1"/>
  <c r="G90" i="1"/>
  <c r="F90" i="1"/>
  <c r="J90" i="1" s="1"/>
  <c r="E90" i="1"/>
  <c r="D90" i="1"/>
  <c r="C90" i="1"/>
  <c r="I90" i="1" s="1"/>
  <c r="H89" i="1"/>
  <c r="G89" i="1"/>
  <c r="F89" i="1"/>
  <c r="J89" i="1" s="1"/>
  <c r="E89" i="1"/>
  <c r="D89" i="1"/>
  <c r="C89" i="1"/>
  <c r="I89" i="1" s="1"/>
  <c r="H88" i="1"/>
  <c r="G88" i="1"/>
  <c r="F88" i="1"/>
  <c r="J88" i="1" s="1"/>
  <c r="E88" i="1"/>
  <c r="D88" i="1"/>
  <c r="C88" i="1"/>
  <c r="I88" i="1" s="1"/>
  <c r="H87" i="1"/>
  <c r="G87" i="1"/>
  <c r="F87" i="1"/>
  <c r="J87" i="1" s="1"/>
  <c r="E87" i="1"/>
  <c r="D87" i="1"/>
  <c r="C87" i="1"/>
  <c r="I87" i="1" s="1"/>
  <c r="H86" i="1"/>
  <c r="G86" i="1"/>
  <c r="F86" i="1"/>
  <c r="J86" i="1" s="1"/>
  <c r="E86" i="1"/>
  <c r="D86" i="1"/>
  <c r="C86" i="1"/>
  <c r="I86" i="1" s="1"/>
  <c r="H85" i="1"/>
  <c r="G85" i="1"/>
  <c r="F85" i="1"/>
  <c r="J85" i="1" s="1"/>
  <c r="E85" i="1"/>
  <c r="D85" i="1"/>
  <c r="C85" i="1"/>
  <c r="I85" i="1" s="1"/>
  <c r="H84" i="1"/>
  <c r="G84" i="1"/>
  <c r="F84" i="1"/>
  <c r="J84" i="1" s="1"/>
  <c r="E84" i="1"/>
  <c r="D84" i="1"/>
  <c r="C84" i="1"/>
  <c r="I84" i="1" s="1"/>
  <c r="H83" i="1"/>
  <c r="G83" i="1"/>
  <c r="F83" i="1"/>
  <c r="J83" i="1" s="1"/>
  <c r="E83" i="1"/>
  <c r="D83" i="1"/>
  <c r="C83" i="1"/>
  <c r="I83" i="1" s="1"/>
  <c r="H82" i="1"/>
  <c r="G82" i="1"/>
  <c r="F82" i="1"/>
  <c r="J82" i="1" s="1"/>
  <c r="E82" i="1"/>
  <c r="D82" i="1"/>
  <c r="C82" i="1"/>
  <c r="I82" i="1" s="1"/>
  <c r="H81" i="1"/>
  <c r="G81" i="1"/>
  <c r="F81" i="1"/>
  <c r="J81" i="1" s="1"/>
  <c r="E81" i="1"/>
  <c r="D81" i="1"/>
  <c r="C81" i="1"/>
  <c r="I81" i="1" s="1"/>
  <c r="H80" i="1"/>
  <c r="G80" i="1"/>
  <c r="F80" i="1"/>
  <c r="J80" i="1" s="1"/>
  <c r="E80" i="1"/>
  <c r="D80" i="1"/>
  <c r="C80" i="1"/>
  <c r="I80" i="1" s="1"/>
  <c r="H79" i="1"/>
  <c r="G79" i="1"/>
  <c r="F79" i="1"/>
  <c r="J79" i="1" s="1"/>
  <c r="E79" i="1"/>
  <c r="D79" i="1"/>
  <c r="C79" i="1"/>
  <c r="I79" i="1" s="1"/>
  <c r="H78" i="1"/>
  <c r="G78" i="1"/>
  <c r="F78" i="1"/>
  <c r="J78" i="1" s="1"/>
  <c r="E78" i="1"/>
  <c r="D78" i="1"/>
  <c r="C78" i="1"/>
  <c r="I78" i="1" s="1"/>
  <c r="H77" i="1"/>
  <c r="G77" i="1"/>
  <c r="F77" i="1"/>
  <c r="J77" i="1" s="1"/>
  <c r="E77" i="1"/>
  <c r="D77" i="1"/>
  <c r="C77" i="1"/>
  <c r="I77" i="1" s="1"/>
  <c r="H76" i="1"/>
  <c r="G76" i="1"/>
  <c r="F76" i="1"/>
  <c r="J76" i="1" s="1"/>
  <c r="E76" i="1"/>
  <c r="D76" i="1"/>
  <c r="C76" i="1"/>
  <c r="I76" i="1" s="1"/>
  <c r="H75" i="1"/>
  <c r="G75" i="1"/>
  <c r="F75" i="1"/>
  <c r="J75" i="1" s="1"/>
  <c r="E75" i="1"/>
  <c r="D75" i="1"/>
  <c r="C75" i="1"/>
  <c r="I75" i="1" s="1"/>
  <c r="H74" i="1"/>
  <c r="G74" i="1"/>
  <c r="F74" i="1"/>
  <c r="J74" i="1" s="1"/>
  <c r="E74" i="1"/>
  <c r="D74" i="1"/>
  <c r="C74" i="1"/>
  <c r="I74" i="1" s="1"/>
  <c r="H73" i="1"/>
  <c r="G73" i="1"/>
  <c r="F73" i="1"/>
  <c r="J73" i="1" s="1"/>
  <c r="E73" i="1"/>
  <c r="D73" i="1"/>
  <c r="C73" i="1"/>
  <c r="I73" i="1" s="1"/>
  <c r="H72" i="1"/>
  <c r="G72" i="1"/>
  <c r="F72" i="1"/>
  <c r="J72" i="1" s="1"/>
  <c r="E72" i="1"/>
  <c r="D72" i="1"/>
  <c r="C72" i="1"/>
  <c r="H71" i="1"/>
  <c r="G71" i="1"/>
  <c r="E71" i="1"/>
  <c r="D71" i="1"/>
  <c r="C71" i="1"/>
  <c r="H70" i="1"/>
  <c r="G70" i="1"/>
  <c r="E70" i="1"/>
  <c r="D70" i="1"/>
  <c r="C70" i="1"/>
  <c r="H69" i="1"/>
  <c r="G69" i="1"/>
  <c r="E69" i="1"/>
  <c r="D69" i="1"/>
  <c r="C69" i="1"/>
  <c r="H68" i="1"/>
  <c r="G68" i="1"/>
  <c r="F68" i="1"/>
  <c r="J68" i="1" s="1"/>
  <c r="E68" i="1"/>
  <c r="D68" i="1"/>
  <c r="C68" i="1"/>
  <c r="H67" i="1"/>
  <c r="G67" i="1"/>
  <c r="E67" i="1"/>
  <c r="D67" i="1"/>
  <c r="C67" i="1"/>
  <c r="H66" i="1"/>
  <c r="J66" i="1" s="1"/>
  <c r="G66" i="1"/>
  <c r="F66" i="1"/>
  <c r="E66" i="1"/>
  <c r="D66" i="1"/>
  <c r="D65" i="1" s="1"/>
  <c r="D64" i="1" s="1"/>
  <c r="D63" i="1" s="1"/>
  <c r="C66" i="1"/>
  <c r="G65" i="1"/>
  <c r="F65" i="1"/>
  <c r="E65" i="1"/>
  <c r="C65" i="1"/>
  <c r="G64" i="1"/>
  <c r="F64" i="1"/>
  <c r="E64" i="1"/>
  <c r="C64" i="1"/>
  <c r="G63" i="1"/>
  <c r="E63" i="1"/>
  <c r="C63" i="1"/>
  <c r="H62" i="1"/>
  <c r="J62" i="1" s="1"/>
  <c r="G62" i="1"/>
  <c r="F62" i="1"/>
  <c r="E62" i="1"/>
  <c r="D62" i="1"/>
  <c r="C62" i="1"/>
  <c r="H61" i="1"/>
  <c r="H60" i="1" s="1"/>
  <c r="H59" i="1" s="1"/>
  <c r="G61" i="1"/>
  <c r="F61" i="1"/>
  <c r="J61" i="1" s="1"/>
  <c r="E61" i="1"/>
  <c r="D61" i="1"/>
  <c r="D60" i="1" s="1"/>
  <c r="D59" i="1" s="1"/>
  <c r="C61" i="1"/>
  <c r="I61" i="1" s="1"/>
  <c r="G60" i="1"/>
  <c r="F60" i="1"/>
  <c r="E60" i="1"/>
  <c r="C60" i="1"/>
  <c r="G59" i="1"/>
  <c r="E59" i="1"/>
  <c r="C59" i="1"/>
  <c r="H58" i="1"/>
  <c r="J58" i="1" s="1"/>
  <c r="G58" i="1"/>
  <c r="F58" i="1"/>
  <c r="E58" i="1"/>
  <c r="D58" i="1"/>
  <c r="C58" i="1"/>
  <c r="H57" i="1"/>
  <c r="J57" i="1" s="1"/>
  <c r="G57" i="1"/>
  <c r="F57" i="1"/>
  <c r="E57" i="1"/>
  <c r="D57" i="1"/>
  <c r="D56" i="1" s="1"/>
  <c r="C57" i="1"/>
  <c r="I57" i="1" s="1"/>
  <c r="G56" i="1"/>
  <c r="F56" i="1"/>
  <c r="E56" i="1"/>
  <c r="J55" i="1"/>
  <c r="H55" i="1"/>
  <c r="G55" i="1"/>
  <c r="G54" i="1" s="1"/>
  <c r="F55" i="1"/>
  <c r="F54" i="1" s="1"/>
  <c r="J54" i="1" s="1"/>
  <c r="E55" i="1"/>
  <c r="D55" i="1"/>
  <c r="C55" i="1"/>
  <c r="H54" i="1"/>
  <c r="E54" i="1"/>
  <c r="D54" i="1"/>
  <c r="H53" i="1"/>
  <c r="H52" i="1" s="1"/>
  <c r="G53" i="1"/>
  <c r="J53" i="1" s="1"/>
  <c r="F53" i="1"/>
  <c r="E53" i="1"/>
  <c r="D53" i="1"/>
  <c r="D52" i="1" s="1"/>
  <c r="C53" i="1"/>
  <c r="I53" i="1" s="1"/>
  <c r="F52" i="1"/>
  <c r="E52" i="1"/>
  <c r="J51" i="1"/>
  <c r="H51" i="1"/>
  <c r="G51" i="1"/>
  <c r="G50" i="1" s="1"/>
  <c r="F51" i="1"/>
  <c r="F50" i="1" s="1"/>
  <c r="J50" i="1" s="1"/>
  <c r="E51" i="1"/>
  <c r="D51" i="1"/>
  <c r="C51" i="1"/>
  <c r="H50" i="1"/>
  <c r="E50" i="1"/>
  <c r="D50" i="1"/>
  <c r="H49" i="1"/>
  <c r="G49" i="1"/>
  <c r="J49" i="1" s="1"/>
  <c r="F49" i="1"/>
  <c r="E49" i="1"/>
  <c r="D49" i="1"/>
  <c r="C49" i="1"/>
  <c r="I49" i="1" s="1"/>
  <c r="H48" i="1"/>
  <c r="H47" i="1" s="1"/>
  <c r="G48" i="1"/>
  <c r="G47" i="1" s="1"/>
  <c r="F48" i="1"/>
  <c r="J48" i="1" s="1"/>
  <c r="E48" i="1"/>
  <c r="D48" i="1"/>
  <c r="D47" i="1" s="1"/>
  <c r="C48" i="1"/>
  <c r="E47" i="1"/>
  <c r="H46" i="1"/>
  <c r="H44" i="1" s="1"/>
  <c r="G46" i="1"/>
  <c r="F46" i="1"/>
  <c r="E46" i="1"/>
  <c r="D46" i="1"/>
  <c r="C46" i="1"/>
  <c r="H45" i="1"/>
  <c r="G45" i="1"/>
  <c r="F45" i="1"/>
  <c r="J45" i="1" s="1"/>
  <c r="E45" i="1"/>
  <c r="D45" i="1"/>
  <c r="D44" i="1" s="1"/>
  <c r="C45" i="1"/>
  <c r="G44" i="1"/>
  <c r="F44" i="1"/>
  <c r="E44" i="1"/>
  <c r="C44" i="1"/>
  <c r="E43" i="1"/>
  <c r="H42" i="1"/>
  <c r="G42" i="1"/>
  <c r="F42" i="1"/>
  <c r="J42" i="1" s="1"/>
  <c r="E42" i="1"/>
  <c r="D42" i="1"/>
  <c r="I42" i="1" s="1"/>
  <c r="C42" i="1"/>
  <c r="H41" i="1"/>
  <c r="G41" i="1"/>
  <c r="F41" i="1"/>
  <c r="J41" i="1" s="1"/>
  <c r="E41" i="1"/>
  <c r="D41" i="1"/>
  <c r="D40" i="1" s="1"/>
  <c r="C41" i="1"/>
  <c r="H40" i="1"/>
  <c r="G40" i="1"/>
  <c r="F40" i="1"/>
  <c r="J40" i="1" s="1"/>
  <c r="E40" i="1"/>
  <c r="C40" i="1"/>
  <c r="H39" i="1"/>
  <c r="G39" i="1"/>
  <c r="F39" i="1"/>
  <c r="J39" i="1" s="1"/>
  <c r="E39" i="1"/>
  <c r="C39" i="1"/>
  <c r="E38" i="1"/>
  <c r="H37" i="1"/>
  <c r="G37" i="1"/>
  <c r="F37" i="1"/>
  <c r="J37" i="1" s="1"/>
  <c r="E37" i="1"/>
  <c r="D37" i="1"/>
  <c r="I37" i="1" s="1"/>
  <c r="C37" i="1"/>
  <c r="H36" i="1"/>
  <c r="G36" i="1"/>
  <c r="F36" i="1"/>
  <c r="J36" i="1" s="1"/>
  <c r="E36" i="1"/>
  <c r="D36" i="1"/>
  <c r="I36" i="1" s="1"/>
  <c r="C36" i="1"/>
  <c r="H35" i="1"/>
  <c r="G35" i="1"/>
  <c r="F35" i="1"/>
  <c r="J35" i="1" s="1"/>
  <c r="E35" i="1"/>
  <c r="D35" i="1"/>
  <c r="D34" i="1" s="1"/>
  <c r="I34" i="1" s="1"/>
  <c r="C35" i="1"/>
  <c r="H34" i="1"/>
  <c r="G34" i="1"/>
  <c r="F34" i="1"/>
  <c r="J34" i="1" s="1"/>
  <c r="E34" i="1"/>
  <c r="C34" i="1"/>
  <c r="H33" i="1"/>
  <c r="H32" i="1" s="1"/>
  <c r="H26" i="1" s="1"/>
  <c r="H11" i="1" s="1"/>
  <c r="G33" i="1"/>
  <c r="F33" i="1"/>
  <c r="J33" i="1" s="1"/>
  <c r="E33" i="1"/>
  <c r="D33" i="1"/>
  <c r="I33" i="1" s="1"/>
  <c r="C33" i="1"/>
  <c r="G32" i="1"/>
  <c r="F32" i="1"/>
  <c r="E32" i="1"/>
  <c r="C32" i="1"/>
  <c r="G31" i="1"/>
  <c r="G30" i="1" s="1"/>
  <c r="F31" i="1"/>
  <c r="J31" i="1" s="1"/>
  <c r="E31" i="1"/>
  <c r="D31" i="1"/>
  <c r="C31" i="1"/>
  <c r="I31" i="1" s="1"/>
  <c r="H30" i="1"/>
  <c r="F30" i="1"/>
  <c r="J30" i="1" s="1"/>
  <c r="E30" i="1"/>
  <c r="D30" i="1"/>
  <c r="C30" i="1"/>
  <c r="I30" i="1" s="1"/>
  <c r="H29" i="1"/>
  <c r="G29" i="1"/>
  <c r="F29" i="1"/>
  <c r="J29" i="1" s="1"/>
  <c r="E29" i="1"/>
  <c r="D29" i="1"/>
  <c r="C29" i="1"/>
  <c r="I29" i="1" s="1"/>
  <c r="H28" i="1"/>
  <c r="G28" i="1"/>
  <c r="F28" i="1"/>
  <c r="J28" i="1" s="1"/>
  <c r="E28" i="1"/>
  <c r="D28" i="1"/>
  <c r="C28" i="1"/>
  <c r="C27" i="1" s="1"/>
  <c r="H27" i="1"/>
  <c r="G27" i="1"/>
  <c r="G26" i="1" s="1"/>
  <c r="F27" i="1"/>
  <c r="J27" i="1" s="1"/>
  <c r="E27" i="1"/>
  <c r="D27" i="1"/>
  <c r="F26" i="1"/>
  <c r="E26" i="1"/>
  <c r="H25" i="1"/>
  <c r="G25" i="1"/>
  <c r="F25" i="1"/>
  <c r="J25" i="1" s="1"/>
  <c r="E25" i="1"/>
  <c r="D25" i="1"/>
  <c r="C25" i="1"/>
  <c r="I25" i="1" s="1"/>
  <c r="H24" i="1"/>
  <c r="G24" i="1"/>
  <c r="G23" i="1" s="1"/>
  <c r="F24" i="1"/>
  <c r="J24" i="1" s="1"/>
  <c r="E24" i="1"/>
  <c r="D24" i="1"/>
  <c r="C24" i="1"/>
  <c r="I24" i="1" s="1"/>
  <c r="H23" i="1"/>
  <c r="F23" i="1"/>
  <c r="J23" i="1" s="1"/>
  <c r="E23" i="1"/>
  <c r="D23" i="1"/>
  <c r="H22" i="1"/>
  <c r="G22" i="1"/>
  <c r="G21" i="1" s="1"/>
  <c r="G20" i="1" s="1"/>
  <c r="F22" i="1"/>
  <c r="J22" i="1" s="1"/>
  <c r="E22" i="1"/>
  <c r="D22" i="1"/>
  <c r="C22" i="1"/>
  <c r="C21" i="1" s="1"/>
  <c r="H21" i="1"/>
  <c r="F21" i="1"/>
  <c r="E21" i="1"/>
  <c r="D21" i="1"/>
  <c r="H20" i="1"/>
  <c r="F20" i="1"/>
  <c r="E20" i="1"/>
  <c r="D20" i="1"/>
  <c r="H19" i="1"/>
  <c r="G19" i="1"/>
  <c r="F19" i="1"/>
  <c r="J19" i="1" s="1"/>
  <c r="E19" i="1"/>
  <c r="D19" i="1"/>
  <c r="C19" i="1"/>
  <c r="I19" i="1" s="1"/>
  <c r="H18" i="1"/>
  <c r="G18" i="1"/>
  <c r="F18" i="1"/>
  <c r="J18" i="1" s="1"/>
  <c r="E18" i="1"/>
  <c r="D18" i="1"/>
  <c r="C18" i="1"/>
  <c r="C17" i="1" s="1"/>
  <c r="I17" i="1" s="1"/>
  <c r="H17" i="1"/>
  <c r="G17" i="1"/>
  <c r="F17" i="1"/>
  <c r="J17" i="1" s="1"/>
  <c r="E17" i="1"/>
  <c r="D17" i="1"/>
  <c r="H16" i="1"/>
  <c r="G16" i="1"/>
  <c r="F16" i="1"/>
  <c r="J16" i="1" s="1"/>
  <c r="E16" i="1"/>
  <c r="D16" i="1"/>
  <c r="C16" i="1"/>
  <c r="I16" i="1" s="1"/>
  <c r="H15" i="1"/>
  <c r="G15" i="1"/>
  <c r="F15" i="1"/>
  <c r="J15" i="1" s="1"/>
  <c r="E15" i="1"/>
  <c r="D15" i="1"/>
  <c r="C15" i="1"/>
  <c r="I15" i="1" s="1"/>
  <c r="H14" i="1"/>
  <c r="G14" i="1"/>
  <c r="G13" i="1" s="1"/>
  <c r="G12" i="1" s="1"/>
  <c r="F14" i="1"/>
  <c r="J14" i="1" s="1"/>
  <c r="E14" i="1"/>
  <c r="D14" i="1"/>
  <c r="D13" i="1" s="1"/>
  <c r="D12" i="1" s="1"/>
  <c r="C14" i="1"/>
  <c r="C13" i="1" s="1"/>
  <c r="H13" i="1"/>
  <c r="F13" i="1"/>
  <c r="J13" i="1" s="1"/>
  <c r="E13" i="1"/>
  <c r="H12" i="1"/>
  <c r="F12" i="1"/>
  <c r="J12" i="1" s="1"/>
  <c r="E12" i="1"/>
  <c r="F11" i="1"/>
  <c r="E11" i="1"/>
  <c r="I40" i="1" l="1"/>
  <c r="D39" i="1"/>
  <c r="J64" i="1"/>
  <c r="J65" i="1"/>
  <c r="J26" i="1"/>
  <c r="I13" i="1"/>
  <c r="C12" i="1"/>
  <c r="G11" i="1"/>
  <c r="J11" i="1" s="1"/>
  <c r="C26" i="1"/>
  <c r="I27" i="1"/>
  <c r="J32" i="1"/>
  <c r="D43" i="1"/>
  <c r="I44" i="1"/>
  <c r="J60" i="1"/>
  <c r="I21" i="1"/>
  <c r="J20" i="1"/>
  <c r="J21" i="1"/>
  <c r="J44" i="1"/>
  <c r="D32" i="1"/>
  <c r="I35" i="1"/>
  <c r="I41" i="1"/>
  <c r="I45" i="1"/>
  <c r="J46" i="1"/>
  <c r="F47" i="1"/>
  <c r="I48" i="1"/>
  <c r="C52" i="1"/>
  <c r="I52" i="1" s="1"/>
  <c r="G52" i="1"/>
  <c r="J52" i="1" s="1"/>
  <c r="C56" i="1"/>
  <c r="I56" i="1" s="1"/>
  <c r="F59" i="1"/>
  <c r="J59" i="1" s="1"/>
  <c r="I60" i="1"/>
  <c r="F63" i="1"/>
  <c r="J63" i="1" s="1"/>
  <c r="I64" i="1"/>
  <c r="H65" i="1"/>
  <c r="H64" i="1" s="1"/>
  <c r="H63" i="1" s="1"/>
  <c r="F67" i="1"/>
  <c r="J67" i="1" s="1"/>
  <c r="I68" i="1"/>
  <c r="F71" i="1"/>
  <c r="I72" i="1"/>
  <c r="C23" i="1"/>
  <c r="I23" i="1" s="1"/>
  <c r="I14" i="1"/>
  <c r="I18" i="1"/>
  <c r="I22" i="1"/>
  <c r="I28" i="1"/>
  <c r="C47" i="1"/>
  <c r="I51" i="1"/>
  <c r="I55" i="1"/>
  <c r="H56" i="1"/>
  <c r="H43" i="1" s="1"/>
  <c r="H38" i="1" s="1"/>
  <c r="I59" i="1"/>
  <c r="I63" i="1"/>
  <c r="I71" i="1"/>
  <c r="I46" i="1"/>
  <c r="C50" i="1"/>
  <c r="I50" i="1" s="1"/>
  <c r="C54" i="1"/>
  <c r="I54" i="1" s="1"/>
  <c r="I58" i="1"/>
  <c r="I62" i="1"/>
  <c r="I66" i="1"/>
  <c r="I65" i="1"/>
  <c r="I67" i="1" l="1"/>
  <c r="G43" i="1"/>
  <c r="G38" i="1" s="1"/>
  <c r="J71" i="1"/>
  <c r="F70" i="1"/>
  <c r="J47" i="1"/>
  <c r="F43" i="1"/>
  <c r="I26" i="1"/>
  <c r="D38" i="1"/>
  <c r="I39" i="1"/>
  <c r="I47" i="1"/>
  <c r="C43" i="1"/>
  <c r="I32" i="1"/>
  <c r="D26" i="1"/>
  <c r="D11" i="1" s="1"/>
  <c r="C20" i="1"/>
  <c r="I20" i="1" s="1"/>
  <c r="J56" i="1"/>
  <c r="I12" i="1"/>
  <c r="J43" i="1" l="1"/>
  <c r="F38" i="1"/>
  <c r="J38" i="1" s="1"/>
  <c r="C11" i="1"/>
  <c r="I11" i="1" s="1"/>
  <c r="F69" i="1"/>
  <c r="J70" i="1"/>
  <c r="I70" i="1"/>
  <c r="C38" i="1"/>
  <c r="I38" i="1" s="1"/>
  <c r="I43" i="1"/>
  <c r="J69" i="1" l="1"/>
  <c r="I69" i="1"/>
</calcChain>
</file>

<file path=xl/sharedStrings.xml><?xml version="1.0" encoding="utf-8"?>
<sst xmlns="http://schemas.openxmlformats.org/spreadsheetml/2006/main" count="264" uniqueCount="251">
  <si>
    <t xml:space="preserve"> </t>
  </si>
  <si>
    <t>DIRECCION GENERAL DE CREDITO PUBLICO Y  TESORO NACIONAL</t>
  </si>
  <si>
    <t>ENTIDAD PUBLICA:       TESORO NACIONAL</t>
  </si>
  <si>
    <t>CODIGO ENTIDAD:        923272394</t>
  </si>
  <si>
    <t>CATALOGO DE CUENTAS  TRIMESTRE  ABRIL 1 A JUNIO 30  DE  2016</t>
  </si>
  <si>
    <t>miles de $$</t>
  </si>
  <si>
    <t>Codigo</t>
  </si>
  <si>
    <t>Descripcion</t>
  </si>
  <si>
    <t>Saldo Inicial ($)</t>
  </si>
  <si>
    <t>Movimientos Debito ($)</t>
  </si>
  <si>
    <t>Movimientos Credito ($)</t>
  </si>
  <si>
    <t>Saldo Final ($)</t>
  </si>
  <si>
    <t>Corriente ($)</t>
  </si>
  <si>
    <t>No Corriente ($)</t>
  </si>
  <si>
    <t>1</t>
  </si>
  <si>
    <t>ACTIVOS</t>
  </si>
  <si>
    <t>1.1</t>
  </si>
  <si>
    <t>EFECTIVO</t>
  </si>
  <si>
    <t>1.1.10</t>
  </si>
  <si>
    <t>DEPOSITOS EN INSTITUCIONES FINANCIERAS</t>
  </si>
  <si>
    <t>1.1.10.05</t>
  </si>
  <si>
    <t>Cuenta corriente</t>
  </si>
  <si>
    <t>1.1.10.11</t>
  </si>
  <si>
    <t>Depositos en el exterior</t>
  </si>
  <si>
    <t>1.1.10.12</t>
  </si>
  <si>
    <t>Depositos remunerados</t>
  </si>
  <si>
    <t>1.1.12</t>
  </si>
  <si>
    <t>ADMINISTRACION DE LIQUIDEZ</t>
  </si>
  <si>
    <t>1.1.12.01</t>
  </si>
  <si>
    <t>Fondos vendidos ordinarios</t>
  </si>
  <si>
    <t>1.1.12.03</t>
  </si>
  <si>
    <t>Operaciones overnight</t>
  </si>
  <si>
    <t>1.2</t>
  </si>
  <si>
    <t>INVERSIONES E INSTRUMENTOS DERIVADOS</t>
  </si>
  <si>
    <t>1.2.01</t>
  </si>
  <si>
    <t>INVERSIONES ADMINISTRACION DE LIQUIDEZ EN TITULOS DE DEUDA</t>
  </si>
  <si>
    <t>1.2.01.01</t>
  </si>
  <si>
    <t>Titulos de tesoreria -tes</t>
  </si>
  <si>
    <t>1.2.11</t>
  </si>
  <si>
    <t>INVERSIONES ADMINISRACION DE LIQUIDEZ EN TITULOS DE DEUDA CON FONDOS ADMINISTRADOS POR LA DGCPTN</t>
  </si>
  <si>
    <t>1.2.11.01</t>
  </si>
  <si>
    <t>Titulos de tesoreria tes</t>
  </si>
  <si>
    <t>1.2.11.90</t>
  </si>
  <si>
    <t>Otras inversiones en titulos de deuda</t>
  </si>
  <si>
    <t>1.4</t>
  </si>
  <si>
    <t>DEUDORES</t>
  </si>
  <si>
    <t>1.4.16</t>
  </si>
  <si>
    <t>PRESTAMOS GUBERNAMENTALES OTORGADOS</t>
  </si>
  <si>
    <t>1.4.16.01</t>
  </si>
  <si>
    <t>Creditos transitorios</t>
  </si>
  <si>
    <t>1.4.16.43</t>
  </si>
  <si>
    <t>Creditos de tesoreria a las empresas no financieras</t>
  </si>
  <si>
    <t>1.4.20</t>
  </si>
  <si>
    <t>AVANCES Y ANTICIPOS ENTREGADOS</t>
  </si>
  <si>
    <t>1.4.20.03</t>
  </si>
  <si>
    <t>Anticipos sobre convenios y acuerdos</t>
  </si>
  <si>
    <t>1.4.24</t>
  </si>
  <si>
    <t>RECURSOS ENTREGADOS EN ADMINISTRACION</t>
  </si>
  <si>
    <t>1.4.24.02</t>
  </si>
  <si>
    <t>En administración</t>
  </si>
  <si>
    <t>1.4.70</t>
  </si>
  <si>
    <t>OTROS DEUDORES</t>
  </si>
  <si>
    <t>1.4.70.49</t>
  </si>
  <si>
    <t>Intereses de fondos vendidos ordinarios</t>
  </si>
  <si>
    <t>1.4.70.72</t>
  </si>
  <si>
    <t>Comisiones</t>
  </si>
  <si>
    <t>1.4.70.90</t>
  </si>
  <si>
    <t>Otros deudores</t>
  </si>
  <si>
    <t>2</t>
  </si>
  <si>
    <t>PASIVOS</t>
  </si>
  <si>
    <t>2.3</t>
  </si>
  <si>
    <t>OPERACIONES DE FINANCIAMIENTO E INSTRUMENTOS DERIVADOS</t>
  </si>
  <si>
    <t>2.3.06</t>
  </si>
  <si>
    <t>OPERACIONES DE FINANCIAMIENTO INTERNAS DE CORTO PLAZO</t>
  </si>
  <si>
    <t>2.3.06.01</t>
  </si>
  <si>
    <t>Fondos comprados ordinarios</t>
  </si>
  <si>
    <t>2.3.06.06</t>
  </si>
  <si>
    <t>Creditos de tesoreria</t>
  </si>
  <si>
    <t>2.4</t>
  </si>
  <si>
    <t>CUENTAS POR PAGAR</t>
  </si>
  <si>
    <t>2.4.22</t>
  </si>
  <si>
    <t>INTERESES POR PAGAR</t>
  </si>
  <si>
    <t>2.4.22.01</t>
  </si>
  <si>
    <t>Operaciones de credito publico internas de corto plazo</t>
  </si>
  <si>
    <t>2.4.22.06</t>
  </si>
  <si>
    <t>Operaciones de financiamiento internas de corto plazo</t>
  </si>
  <si>
    <t>2.4.25</t>
  </si>
  <si>
    <t>ACREEDORES</t>
  </si>
  <si>
    <t>2.4.25.13</t>
  </si>
  <si>
    <t>Saldos a favor de beneficiarios</t>
  </si>
  <si>
    <t>2.4.25.29</t>
  </si>
  <si>
    <t>Cheques no cobrados o por reclamar</t>
  </si>
  <si>
    <t>2.4.45</t>
  </si>
  <si>
    <t>IMPUESTO AL VALOR AGREGADO - IVA</t>
  </si>
  <si>
    <t>2.4.45.06</t>
  </si>
  <si>
    <t>Compra de servicios (db)</t>
  </si>
  <si>
    <t>2.4.53</t>
  </si>
  <si>
    <t>RECURSOS RECIBIDOS EN ADMINISTRACION</t>
  </si>
  <si>
    <t>2.4.53.01</t>
  </si>
  <si>
    <t>En administracion</t>
  </si>
  <si>
    <t>2.4.66</t>
  </si>
  <si>
    <t>SALDOS DISPONIBLES EN PATRIMONIOS AUTÓNOMOS Y OTROS RECURSOS ENTREGADOS EN ADMINISTRACIÓN</t>
  </si>
  <si>
    <t>2.4.66.01</t>
  </si>
  <si>
    <t>Reintegros de tesorería</t>
  </si>
  <si>
    <t>2.4.90</t>
  </si>
  <si>
    <t>OTRAS CUENTAS POR PAGAR</t>
  </si>
  <si>
    <t>2.4.90.13</t>
  </si>
  <si>
    <t>Recursos de acreedores reintegrados por entidades publicas</t>
  </si>
  <si>
    <t>2.4.90.15</t>
  </si>
  <si>
    <t>Obligaciones pagadas por terceros</t>
  </si>
  <si>
    <t>2.9</t>
  </si>
  <si>
    <t>OTROS PASIVOS</t>
  </si>
  <si>
    <t>2.9.05</t>
  </si>
  <si>
    <t>RECAUDOS A FAVOR DE TERCEROS</t>
  </si>
  <si>
    <t>2.9.05.02</t>
  </si>
  <si>
    <t>Impuestos</t>
  </si>
  <si>
    <t>2.9.05.80</t>
  </si>
  <si>
    <t>Recaudos por clasificar</t>
  </si>
  <si>
    <t>3</t>
  </si>
  <si>
    <t>PATRIMONIO</t>
  </si>
  <si>
    <t>3.1</t>
  </si>
  <si>
    <t>HACIENDA PUBLICA</t>
  </si>
  <si>
    <t>3.1.05</t>
  </si>
  <si>
    <t>CAPITAL FISCAL</t>
  </si>
  <si>
    <t>3.1.05.01</t>
  </si>
  <si>
    <t>Nacion</t>
  </si>
  <si>
    <t>3.1.10</t>
  </si>
  <si>
    <t>RESULTADO DEL EJERCICIO</t>
  </si>
  <si>
    <t>3.1.10.01</t>
  </si>
  <si>
    <t>Excedente del ejercicio</t>
  </si>
  <si>
    <t>4</t>
  </si>
  <si>
    <t>INGRESOS</t>
  </si>
  <si>
    <t>4.7</t>
  </si>
  <si>
    <t>OPERACIONES INTERINSTITUCIONALES</t>
  </si>
  <si>
    <t>4.7.05</t>
  </si>
  <si>
    <t>FONDOS RECIBIDOS</t>
  </si>
  <si>
    <t>4.7.05.08</t>
  </si>
  <si>
    <t>Funcionamiento</t>
  </si>
  <si>
    <t>4.7.05.09</t>
  </si>
  <si>
    <t>Servicio de la deuda</t>
  </si>
  <si>
    <t>4.7.05.10</t>
  </si>
  <si>
    <t>Inversión</t>
  </si>
  <si>
    <t>4.7.20</t>
  </si>
  <si>
    <t>OPERACIONES DE ENLACE</t>
  </si>
  <si>
    <t>4.7.20.80</t>
  </si>
  <si>
    <t>Recaudos</t>
  </si>
  <si>
    <t>4.7.22</t>
  </si>
  <si>
    <t>OPERACIONES SIN FLUJO DE EFECTIVO</t>
  </si>
  <si>
    <t>4.7.22.10</t>
  </si>
  <si>
    <t>Pago de obligaciones con títulos</t>
  </si>
  <si>
    <t>4.7.22.90</t>
  </si>
  <si>
    <t>Otras operaciones sin flujo de efectivo</t>
  </si>
  <si>
    <t>4.8</t>
  </si>
  <si>
    <t>OTROS INGRESOS</t>
  </si>
  <si>
    <t>4.8.05</t>
  </si>
  <si>
    <t>FINANCIEROS</t>
  </si>
  <si>
    <t>4.8.05.35</t>
  </si>
  <si>
    <t>Rendimientos sobre depósitos en administración</t>
  </si>
  <si>
    <t>4.8.05.73</t>
  </si>
  <si>
    <t>Utilidad en negociación de divisas</t>
  </si>
  <si>
    <t>4.8.05.84</t>
  </si>
  <si>
    <t>Utilidad por valoración de las inversiones de administración de líquidez en títulos de deuda</t>
  </si>
  <si>
    <t>4.8.05.86</t>
  </si>
  <si>
    <t>Utilidad por valoración de las inversiones con fines de política en títulos de deuda</t>
  </si>
  <si>
    <t>4.8.05.90</t>
  </si>
  <si>
    <t>Otros ingresos financieros</t>
  </si>
  <si>
    <t>4.8.06</t>
  </si>
  <si>
    <t>AJUSTE POR DIFERENCIA EN CAMBIO</t>
  </si>
  <si>
    <t>4.8.06.01</t>
  </si>
  <si>
    <t>Efectivo</t>
  </si>
  <si>
    <t>4.8.15</t>
  </si>
  <si>
    <t>AJUSTE DE EJERCICIOS ANTERIORES</t>
  </si>
  <si>
    <t>4.8.15.59</t>
  </si>
  <si>
    <t>Otros ingresos</t>
  </si>
  <si>
    <t>5</t>
  </si>
  <si>
    <t>GASTOS</t>
  </si>
  <si>
    <t>5.7</t>
  </si>
  <si>
    <t>5.7.05</t>
  </si>
  <si>
    <t>FONDOS ENTREGADOS</t>
  </si>
  <si>
    <t>5.7.05.08</t>
  </si>
  <si>
    <t>5.7.05.09</t>
  </si>
  <si>
    <t>5.7.05.10</t>
  </si>
  <si>
    <t>Inversion</t>
  </si>
  <si>
    <t>5.7.20</t>
  </si>
  <si>
    <t>5.7.20.81</t>
  </si>
  <si>
    <t>Devoluciones de ingresos</t>
  </si>
  <si>
    <t>5.7.22</t>
  </si>
  <si>
    <t>5.7.22.10</t>
  </si>
  <si>
    <t>Pago de obligaciones con titulos</t>
  </si>
  <si>
    <t>5.7.22.90</t>
  </si>
  <si>
    <t>5.8</t>
  </si>
  <si>
    <t>OTROS GASTOS</t>
  </si>
  <si>
    <t>5.8.01</t>
  </si>
  <si>
    <t>INTERESES</t>
  </si>
  <si>
    <t>5.8.01.34</t>
  </si>
  <si>
    <t>5.8.01.45</t>
  </si>
  <si>
    <t>Intereses sobre depositos en administracion</t>
  </si>
  <si>
    <t>5.8.02</t>
  </si>
  <si>
    <t>COMISIONES</t>
  </si>
  <si>
    <t>5.8.02.37</t>
  </si>
  <si>
    <t>Comisiones sobre depositos en administracion</t>
  </si>
  <si>
    <t>5.8.02.38</t>
  </si>
  <si>
    <t>Comisiones y otros gastos bancarios</t>
  </si>
  <si>
    <t>5.8.03</t>
  </si>
  <si>
    <t>5.8.03.01</t>
  </si>
  <si>
    <t>5.8.15</t>
  </si>
  <si>
    <t>5.8.15.93</t>
  </si>
  <si>
    <t>Otros gastos</t>
  </si>
  <si>
    <t>8</t>
  </si>
  <si>
    <t>8.3</t>
  </si>
  <si>
    <t>DEUDORAS DE CONTROL</t>
  </si>
  <si>
    <t>8.3.06</t>
  </si>
  <si>
    <t>BIENES ENTREGADOS EN CUSTODIA</t>
  </si>
  <si>
    <t>8.3.06.01</t>
  </si>
  <si>
    <t>Inversiones</t>
  </si>
  <si>
    <t>8.3.06.90</t>
  </si>
  <si>
    <t>Otros bienes entregados en custodia</t>
  </si>
  <si>
    <t>8.3.90</t>
  </si>
  <si>
    <t>OTRAS CUENTAS DEUDORAS DE CONTROL</t>
  </si>
  <si>
    <t>8.3.90.90</t>
  </si>
  <si>
    <t>Otras cuentas deudoras de control</t>
  </si>
  <si>
    <t>8.9</t>
  </si>
  <si>
    <t>DEUDORAS POR CONTRA (CR)</t>
  </si>
  <si>
    <t>8.9.15</t>
  </si>
  <si>
    <t>DEUDORAS DE CONTROL POR CONTRA (CR)</t>
  </si>
  <si>
    <t>8.9.15.02</t>
  </si>
  <si>
    <t>Bienes entregados en custodia</t>
  </si>
  <si>
    <t>8.9.15.90</t>
  </si>
  <si>
    <t>9</t>
  </si>
  <si>
    <t>9.3</t>
  </si>
  <si>
    <t>ACREEDORAS DE CONTROL</t>
  </si>
  <si>
    <t>9.3.06</t>
  </si>
  <si>
    <t>BIENES RECIBIDOS EN CUSTODIA</t>
  </si>
  <si>
    <t>9.3.06.01</t>
  </si>
  <si>
    <t>9.9</t>
  </si>
  <si>
    <t>ACREEDORAS POR CONTRA (DB)</t>
  </si>
  <si>
    <t>9.9.15</t>
  </si>
  <si>
    <t>ACREEDORAS DE CONTROL POR CONTRA (DB)</t>
  </si>
  <si>
    <t>9.9.15.02</t>
  </si>
  <si>
    <t>Bienes recibidos en custodia</t>
  </si>
  <si>
    <t>_________________________________</t>
  </si>
  <si>
    <t>________________________________</t>
  </si>
  <si>
    <t>LUIS ALFONSO DIAZ AMOROCHO</t>
  </si>
  <si>
    <t>JORGE ALBERTO CALDERON CARDENAS</t>
  </si>
  <si>
    <t>Coordinador Grupo Registro Contable</t>
  </si>
  <si>
    <t>Subdirector de Operaciones</t>
  </si>
  <si>
    <t>_____________________________________</t>
  </si>
  <si>
    <t>ANA MILENA LOPEZ ROCHA</t>
  </si>
  <si>
    <t>MAURICIO CARDENAS SANTAMARIA</t>
  </si>
  <si>
    <t>Directora General de Crédito Público y Tesoro Nacional</t>
  </si>
  <si>
    <t xml:space="preserve">Ministro de Hacienda y Crédito Público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</si>
</sst>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A5002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1" xfId="0" applyFont="1" applyBorder="1" applyAlignment="1">
      <alignment horizontal="centerContinuous" vertical="center"/>
    </xf>
    <xf numFmtId="0" fontId="1" fillId="0" borderId="2" xfId="0" applyFont="1" applyBorder="1" applyAlignment="1">
      <alignment horizontal="centerContinuous" vertical="center"/>
    </xf>
    <xf numFmtId="3" fontId="1" fillId="0" borderId="2" xfId="0" applyNumberFormat="1" applyFont="1" applyBorder="1" applyAlignment="1">
      <alignment horizontal="centerContinuous" vertical="center"/>
    </xf>
    <xf numFmtId="3" fontId="0" fillId="0" borderId="3" xfId="0" applyNumberFormat="1" applyFont="1" applyBorder="1" applyAlignment="1">
      <alignment horizontal="centerContinuous" vertical="center"/>
    </xf>
    <xf numFmtId="0" fontId="0" fillId="0" borderId="0" xfId="0" applyFont="1" applyAlignment="1"/>
    <xf numFmtId="3" fontId="0" fillId="0" borderId="0" xfId="0" applyNumberFormat="1" applyFont="1"/>
    <xf numFmtId="0" fontId="0" fillId="0" borderId="0" xfId="0" applyFont="1"/>
    <xf numFmtId="0" fontId="1" fillId="0" borderId="4" xfId="0" applyFont="1" applyBorder="1" applyAlignment="1">
      <alignment horizontal="centerContinuous" vertical="center"/>
    </xf>
    <xf numFmtId="0" fontId="1" fillId="0" borderId="0" xfId="0" applyFont="1" applyBorder="1" applyAlignment="1">
      <alignment horizontal="centerContinuous" vertical="center"/>
    </xf>
    <xf numFmtId="3" fontId="1" fillId="0" borderId="0" xfId="0" applyNumberFormat="1" applyFont="1" applyBorder="1" applyAlignment="1">
      <alignment horizontal="centerContinuous" vertical="center"/>
    </xf>
    <xf numFmtId="3" fontId="0" fillId="0" borderId="5" xfId="0" applyNumberFormat="1" applyFont="1" applyBorder="1" applyAlignment="1">
      <alignment horizontal="centerContinuous" vertical="center"/>
    </xf>
    <xf numFmtId="0" fontId="0" fillId="0" borderId="4" xfId="0" applyFont="1" applyBorder="1" applyAlignment="1">
      <alignment horizontal="centerContinuous" vertical="center"/>
    </xf>
    <xf numFmtId="0" fontId="0" fillId="0" borderId="0" xfId="0" applyFont="1" applyBorder="1" applyAlignment="1">
      <alignment horizontal="centerContinuous" vertical="center"/>
    </xf>
    <xf numFmtId="3" fontId="0" fillId="0" borderId="0" xfId="0" applyNumberFormat="1" applyFont="1" applyBorder="1" applyAlignment="1">
      <alignment horizontal="centerContinuous" vertical="center"/>
    </xf>
    <xf numFmtId="3" fontId="1" fillId="0" borderId="5" xfId="0" applyNumberFormat="1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3" fontId="2" fillId="0" borderId="7" xfId="0" applyNumberFormat="1" applyFont="1" applyBorder="1" applyAlignment="1">
      <alignment horizontal="right" vertical="center"/>
    </xf>
    <xf numFmtId="3" fontId="2" fillId="0" borderId="7" xfId="0" applyNumberFormat="1" applyFont="1" applyBorder="1" applyAlignment="1">
      <alignment horizontal="centerContinuous" vertical="center"/>
    </xf>
    <xf numFmtId="3" fontId="3" fillId="0" borderId="8" xfId="0" applyNumberFormat="1" applyFont="1" applyBorder="1" applyAlignment="1">
      <alignment horizontal="centerContinuous" vertical="center"/>
    </xf>
    <xf numFmtId="0" fontId="0" fillId="0" borderId="0" xfId="0" applyAlignment="1"/>
    <xf numFmtId="3" fontId="0" fillId="0" borderId="0" xfId="0" applyNumberFormat="1"/>
    <xf numFmtId="4" fontId="3" fillId="2" borderId="9" xfId="0" applyNumberFormat="1" applyFont="1" applyFill="1" applyBorder="1" applyAlignment="1">
      <alignment horizontal="center" vertical="center" wrapText="1"/>
    </xf>
    <xf numFmtId="3" fontId="3" fillId="2" borderId="9" xfId="0" applyNumberFormat="1" applyFont="1" applyFill="1" applyBorder="1" applyAlignment="1">
      <alignment horizontal="center" vertical="center" wrapText="1"/>
    </xf>
    <xf numFmtId="49" fontId="4" fillId="0" borderId="10" xfId="0" applyNumberFormat="1" applyFont="1" applyBorder="1" applyAlignment="1"/>
    <xf numFmtId="49" fontId="4" fillId="0" borderId="11" xfId="0" applyNumberFormat="1" applyFont="1" applyBorder="1" applyAlignment="1"/>
    <xf numFmtId="3" fontId="4" fillId="0" borderId="11" xfId="0" applyNumberFormat="1" applyFont="1" applyBorder="1" applyAlignment="1">
      <alignment horizontal="right"/>
    </xf>
    <xf numFmtId="3" fontId="4" fillId="0" borderId="12" xfId="0" applyNumberFormat="1" applyFont="1" applyBorder="1" applyAlignment="1">
      <alignment horizontal="right"/>
    </xf>
    <xf numFmtId="3" fontId="0" fillId="0" borderId="0" xfId="0" applyNumberFormat="1" applyAlignment="1"/>
    <xf numFmtId="49" fontId="4" fillId="0" borderId="13" xfId="0" applyNumberFormat="1" applyFont="1" applyBorder="1" applyAlignment="1"/>
    <xf numFmtId="49" fontId="4" fillId="0" borderId="14" xfId="0" applyNumberFormat="1" applyFont="1" applyBorder="1" applyAlignment="1"/>
    <xf numFmtId="3" fontId="4" fillId="0" borderId="14" xfId="0" applyNumberFormat="1" applyFont="1" applyBorder="1" applyAlignment="1">
      <alignment horizontal="right"/>
    </xf>
    <xf numFmtId="3" fontId="4" fillId="0" borderId="15" xfId="0" applyNumberFormat="1" applyFont="1" applyBorder="1" applyAlignment="1">
      <alignment horizontal="right"/>
    </xf>
    <xf numFmtId="49" fontId="0" fillId="0" borderId="13" xfId="0" applyNumberFormat="1" applyBorder="1" applyAlignment="1"/>
    <xf numFmtId="49" fontId="0" fillId="0" borderId="14" xfId="0" applyNumberFormat="1" applyBorder="1" applyAlignment="1"/>
    <xf numFmtId="3" fontId="0" fillId="0" borderId="14" xfId="0" applyNumberFormat="1" applyBorder="1" applyAlignment="1">
      <alignment horizontal="right"/>
    </xf>
    <xf numFmtId="3" fontId="0" fillId="0" borderId="15" xfId="0" applyNumberFormat="1" applyBorder="1" applyAlignment="1">
      <alignment horizontal="right"/>
    </xf>
    <xf numFmtId="49" fontId="0" fillId="0" borderId="16" xfId="0" applyNumberFormat="1" applyBorder="1" applyAlignment="1"/>
    <xf numFmtId="49" fontId="0" fillId="0" borderId="17" xfId="0" applyNumberFormat="1" applyBorder="1" applyAlignment="1"/>
    <xf numFmtId="3" fontId="0" fillId="0" borderId="17" xfId="0" applyNumberFormat="1" applyBorder="1" applyAlignment="1">
      <alignment horizontal="right"/>
    </xf>
    <xf numFmtId="3" fontId="0" fillId="0" borderId="18" xfId="0" applyNumberFormat="1" applyBorder="1" applyAlignment="1">
      <alignment horizontal="right"/>
    </xf>
    <xf numFmtId="4" fontId="2" fillId="0" borderId="19" xfId="0" applyNumberFormat="1" applyFont="1" applyBorder="1"/>
    <xf numFmtId="4" fontId="2" fillId="0" borderId="0" xfId="0" applyNumberFormat="1" applyFont="1" applyBorder="1"/>
    <xf numFmtId="3" fontId="2" fillId="0" borderId="0" xfId="0" applyNumberFormat="1" applyFont="1" applyBorder="1"/>
    <xf numFmtId="3" fontId="2" fillId="0" borderId="20" xfId="0" applyNumberFormat="1" applyFont="1" applyBorder="1"/>
    <xf numFmtId="0" fontId="0" fillId="0" borderId="19" xfId="0" applyBorder="1" applyAlignment="1">
      <alignment horizontal="center"/>
    </xf>
    <xf numFmtId="3" fontId="0" fillId="0" borderId="0" xfId="0" applyNumberFormat="1" applyBorder="1" applyAlignment="1">
      <alignment horizontal="left"/>
    </xf>
    <xf numFmtId="4" fontId="0" fillId="0" borderId="0" xfId="0" applyNumberFormat="1" applyBorder="1"/>
    <xf numFmtId="0" fontId="0" fillId="0" borderId="0" xfId="0" applyBorder="1"/>
    <xf numFmtId="0" fontId="5" fillId="0" borderId="0" xfId="0" applyFont="1" applyBorder="1"/>
    <xf numFmtId="0" fontId="0" fillId="0" borderId="20" xfId="0" applyBorder="1"/>
    <xf numFmtId="49" fontId="1" fillId="0" borderId="0" xfId="0" applyNumberFormat="1" applyFont="1" applyBorder="1" applyAlignment="1"/>
    <xf numFmtId="4" fontId="5" fillId="0" borderId="0" xfId="0" applyNumberFormat="1" applyFont="1" applyBorder="1"/>
    <xf numFmtId="49" fontId="0" fillId="0" borderId="0" xfId="0" applyNumberFormat="1" applyBorder="1" applyAlignment="1"/>
    <xf numFmtId="0" fontId="0" fillId="0" borderId="19" xfId="0" applyBorder="1"/>
    <xf numFmtId="0" fontId="0" fillId="0" borderId="0" xfId="0" applyBorder="1" applyAlignment="1"/>
    <xf numFmtId="3" fontId="0" fillId="0" borderId="0" xfId="0" applyNumberFormat="1" applyBorder="1"/>
    <xf numFmtId="0" fontId="0" fillId="0" borderId="19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3" fontId="0" fillId="0" borderId="0" xfId="0" applyNumberFormat="1" applyBorder="1" applyAlignment="1"/>
    <xf numFmtId="0" fontId="6" fillId="0" borderId="19" xfId="0" applyFont="1" applyBorder="1" applyAlignment="1">
      <alignment horizontal="center" vertical="center"/>
    </xf>
    <xf numFmtId="3" fontId="6" fillId="0" borderId="0" xfId="0" applyNumberFormat="1" applyFont="1" applyBorder="1" applyAlignment="1"/>
    <xf numFmtId="0" fontId="6" fillId="0" borderId="0" xfId="0" applyFont="1" applyBorder="1"/>
    <xf numFmtId="0" fontId="6" fillId="0" borderId="20" xfId="0" applyFont="1" applyBorder="1"/>
    <xf numFmtId="0" fontId="0" fillId="0" borderId="19" xfId="0" applyBorder="1" applyAlignment="1"/>
    <xf numFmtId="0" fontId="6" fillId="0" borderId="0" xfId="0" applyFont="1" applyBorder="1" applyAlignment="1"/>
    <xf numFmtId="0" fontId="0" fillId="0" borderId="0" xfId="0" applyBorder="1" applyAlignment="1">
      <alignment vertical="distributed"/>
    </xf>
    <xf numFmtId="0" fontId="0" fillId="0" borderId="21" xfId="0" applyBorder="1"/>
    <xf numFmtId="0" fontId="0" fillId="0" borderId="22" xfId="0" applyBorder="1" applyAlignment="1"/>
    <xf numFmtId="3" fontId="0" fillId="0" borderId="22" xfId="0" applyNumberFormat="1" applyBorder="1"/>
    <xf numFmtId="3" fontId="0" fillId="0" borderId="22" xfId="0" applyNumberFormat="1" applyBorder="1" applyAlignment="1"/>
    <xf numFmtId="0" fontId="0" fillId="0" borderId="2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&#209;O%202016/CONTADURIA%202016/INFORME%202o%20%20TRIMESTRE%202016/CATALOGO%20DTN%20JUNIO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ALOGO $$$$"/>
      <sheetName val="CATALOGO miles $$$$"/>
      <sheetName val="RECIPROCAS $$$"/>
      <sheetName val="RECIPROCAS miles $$$"/>
      <sheetName val="Hoja4"/>
    </sheetNames>
    <sheetDataSet>
      <sheetData sheetId="0">
        <row r="14">
          <cell r="C14">
            <v>2312321146508.8799</v>
          </cell>
          <cell r="D14">
            <v>3108427774639660</v>
          </cell>
          <cell r="E14">
            <v>3108606143962090</v>
          </cell>
          <cell r="F14">
            <v>2133951824078.79</v>
          </cell>
          <cell r="G14">
            <v>2133951824078.79</v>
          </cell>
          <cell r="H14">
            <v>0</v>
          </cell>
        </row>
        <row r="15">
          <cell r="C15">
            <v>6615809645096.7803</v>
          </cell>
          <cell r="D15">
            <v>13919437433569</v>
          </cell>
          <cell r="E15">
            <v>15833086499003.6</v>
          </cell>
          <cell r="F15">
            <v>4702160579662.1504</v>
          </cell>
          <cell r="G15">
            <v>4702160579662.1504</v>
          </cell>
          <cell r="H15">
            <v>0</v>
          </cell>
        </row>
        <row r="16">
          <cell r="C16">
            <v>23918124997843</v>
          </cell>
          <cell r="D16">
            <v>2949243000009470</v>
          </cell>
          <cell r="E16">
            <v>2947813000009470</v>
          </cell>
          <cell r="F16">
            <v>25348124997843</v>
          </cell>
          <cell r="G16">
            <v>25348124997843</v>
          </cell>
          <cell r="H16">
            <v>0</v>
          </cell>
        </row>
        <row r="18">
          <cell r="C18">
            <v>2999000000000</v>
          </cell>
          <cell r="D18">
            <v>13221000000000</v>
          </cell>
          <cell r="E18">
            <v>9716000000000</v>
          </cell>
          <cell r="F18">
            <v>6504000000000</v>
          </cell>
          <cell r="G18">
            <v>6504000000000</v>
          </cell>
          <cell r="H18">
            <v>0</v>
          </cell>
        </row>
        <row r="19">
          <cell r="C19">
            <v>483723522354.22998</v>
          </cell>
          <cell r="D19">
            <v>820864487574.07996</v>
          </cell>
          <cell r="E19">
            <v>845406643646.13</v>
          </cell>
          <cell r="F19">
            <v>459181366282.17999</v>
          </cell>
          <cell r="G19">
            <v>459181366282.17999</v>
          </cell>
          <cell r="H19">
            <v>0</v>
          </cell>
        </row>
        <row r="22">
          <cell r="C22">
            <v>1850399704590.1699</v>
          </cell>
          <cell r="D22">
            <v>27124681857989.699</v>
          </cell>
          <cell r="E22">
            <v>22069559945730.801</v>
          </cell>
          <cell r="F22">
            <v>6905521616849.0996</v>
          </cell>
          <cell r="G22">
            <v>6905521616849.0996</v>
          </cell>
          <cell r="H22">
            <v>0</v>
          </cell>
        </row>
        <row r="24">
          <cell r="C24">
            <v>1525434663561.3</v>
          </cell>
          <cell r="D24">
            <v>4612123014623.0098</v>
          </cell>
          <cell r="E24">
            <v>5727771458326.3096</v>
          </cell>
          <cell r="F24">
            <v>409786219858</v>
          </cell>
          <cell r="G24">
            <v>409786219858</v>
          </cell>
          <cell r="H24">
            <v>0</v>
          </cell>
        </row>
        <row r="25">
          <cell r="C25">
            <v>0</v>
          </cell>
          <cell r="D25">
            <v>5013061721484.54</v>
          </cell>
          <cell r="E25">
            <v>2507033726994.0601</v>
          </cell>
          <cell r="F25">
            <v>2506027994490.48</v>
          </cell>
          <cell r="G25">
            <v>2506027994490.48</v>
          </cell>
          <cell r="H25">
            <v>0</v>
          </cell>
        </row>
        <row r="28">
          <cell r="C28">
            <v>9253887303.0100002</v>
          </cell>
          <cell r="D28">
            <v>0</v>
          </cell>
          <cell r="E28">
            <v>8856835.8000000007</v>
          </cell>
          <cell r="F28">
            <v>9245030467.2099991</v>
          </cell>
          <cell r="G28">
            <v>9245030467.2099991</v>
          </cell>
          <cell r="H28">
            <v>0</v>
          </cell>
        </row>
        <row r="29">
          <cell r="C29">
            <v>1943921096216.8501</v>
          </cell>
          <cell r="D29">
            <v>1567360741956.4199</v>
          </cell>
          <cell r="E29">
            <v>2351041112934</v>
          </cell>
          <cell r="F29">
            <v>1160240725239.27</v>
          </cell>
          <cell r="G29">
            <v>1160240725239.27</v>
          </cell>
          <cell r="H29">
            <v>0</v>
          </cell>
        </row>
        <row r="31">
          <cell r="C31">
            <v>0</v>
          </cell>
          <cell r="D31">
            <v>740600000000</v>
          </cell>
          <cell r="E31">
            <v>740600000000</v>
          </cell>
          <cell r="F31">
            <v>0</v>
          </cell>
          <cell r="G31">
            <v>0</v>
          </cell>
        </row>
        <row r="33">
          <cell r="C33">
            <v>187083007500.44</v>
          </cell>
          <cell r="D33">
            <v>424108439.17000002</v>
          </cell>
          <cell r="E33">
            <v>187507115939.60999</v>
          </cell>
          <cell r="F33">
            <v>0</v>
          </cell>
          <cell r="G33">
            <v>0</v>
          </cell>
          <cell r="H33">
            <v>0</v>
          </cell>
        </row>
        <row r="35">
          <cell r="C35">
            <v>270973247140.88</v>
          </cell>
          <cell r="D35">
            <v>1943137073415.21</v>
          </cell>
          <cell r="E35">
            <v>1772243544975.3601</v>
          </cell>
          <cell r="F35">
            <v>441866775580.72998</v>
          </cell>
          <cell r="G35">
            <v>441866775580.72998</v>
          </cell>
          <cell r="H35">
            <v>0</v>
          </cell>
        </row>
        <row r="36">
          <cell r="C36">
            <v>94849146.950000003</v>
          </cell>
          <cell r="D36">
            <v>17079396.879999999</v>
          </cell>
          <cell r="E36">
            <v>16966276</v>
          </cell>
          <cell r="F36">
            <v>94962267.829999998</v>
          </cell>
          <cell r="G36">
            <v>94962267.829999998</v>
          </cell>
          <cell r="H36">
            <v>0</v>
          </cell>
        </row>
        <row r="37">
          <cell r="C37">
            <v>0</v>
          </cell>
          <cell r="D37">
            <v>34679267023640.102</v>
          </cell>
          <cell r="E37">
            <v>34679267023640.102</v>
          </cell>
          <cell r="F37">
            <v>0</v>
          </cell>
          <cell r="G37">
            <v>0</v>
          </cell>
          <cell r="H37">
            <v>0</v>
          </cell>
        </row>
        <row r="41">
          <cell r="C41">
            <v>2999000000000</v>
          </cell>
          <cell r="D41">
            <v>9716000000000</v>
          </cell>
          <cell r="E41">
            <v>13221000000000</v>
          </cell>
          <cell r="F41">
            <v>6504000000000</v>
          </cell>
          <cell r="G41">
            <v>6504000000000</v>
          </cell>
          <cell r="H41">
            <v>0</v>
          </cell>
        </row>
        <row r="42">
          <cell r="C42">
            <v>5352600627146.7803</v>
          </cell>
          <cell r="D42">
            <v>9917113760289.6992</v>
          </cell>
          <cell r="E42">
            <v>10875368426310.1</v>
          </cell>
          <cell r="F42">
            <v>6310855293167.2598</v>
          </cell>
          <cell r="G42">
            <v>6310855293167.2598</v>
          </cell>
          <cell r="H42">
            <v>0</v>
          </cell>
        </row>
        <row r="45">
          <cell r="C45">
            <v>30462780815.73</v>
          </cell>
          <cell r="D45">
            <v>96851817521.990005</v>
          </cell>
          <cell r="E45">
            <v>100526949072</v>
          </cell>
          <cell r="F45">
            <v>34137912365.740002</v>
          </cell>
          <cell r="G45">
            <v>34137912365.740002</v>
          </cell>
          <cell r="H45">
            <v>0</v>
          </cell>
        </row>
        <row r="46">
          <cell r="C46">
            <v>61264865842.080002</v>
          </cell>
          <cell r="D46">
            <v>63354776430.410004</v>
          </cell>
          <cell r="E46">
            <v>61696818548.849998</v>
          </cell>
          <cell r="F46">
            <v>59606907960.519997</v>
          </cell>
          <cell r="G46">
            <v>59606907960.519997</v>
          </cell>
          <cell r="H46">
            <v>0</v>
          </cell>
        </row>
        <row r="48">
          <cell r="C48">
            <v>20368169.16753</v>
          </cell>
          <cell r="D48">
            <v>75791074.680000007</v>
          </cell>
          <cell r="E48">
            <v>55422905.509999998</v>
          </cell>
          <cell r="F48">
            <v>-2.47E-3</v>
          </cell>
          <cell r="G48">
            <v>-2.47E-3</v>
          </cell>
          <cell r="H48">
            <v>0</v>
          </cell>
        </row>
        <row r="49">
          <cell r="C49">
            <v>108000</v>
          </cell>
          <cell r="D49">
            <v>9788362755.2399998</v>
          </cell>
          <cell r="E49">
            <v>9789447755.2399998</v>
          </cell>
          <cell r="F49">
            <v>1193000</v>
          </cell>
          <cell r="G49">
            <v>1193000</v>
          </cell>
          <cell r="H49">
            <v>0</v>
          </cell>
        </row>
        <row r="51">
          <cell r="C51">
            <v>-478163304</v>
          </cell>
          <cell r="D51">
            <v>0</v>
          </cell>
          <cell r="E51">
            <v>6286464</v>
          </cell>
          <cell r="F51">
            <v>-471876840</v>
          </cell>
          <cell r="G51">
            <v>-471876840</v>
          </cell>
          <cell r="H51">
            <v>0</v>
          </cell>
        </row>
        <row r="53">
          <cell r="C53">
            <v>22002679584912.5</v>
          </cell>
          <cell r="D53">
            <v>4068380088875.02</v>
          </cell>
          <cell r="E53">
            <v>4763231714687.6602</v>
          </cell>
          <cell r="F53">
            <v>22697531210725.141</v>
          </cell>
          <cell r="G53">
            <v>22697531210725.102</v>
          </cell>
          <cell r="H53">
            <v>0</v>
          </cell>
        </row>
        <row r="55">
          <cell r="C55">
            <v>231982948.30000001</v>
          </cell>
          <cell r="D55">
            <v>1167918022.8599999</v>
          </cell>
          <cell r="E55">
            <v>1639456738.03</v>
          </cell>
          <cell r="F55">
            <v>703521663.47000003</v>
          </cell>
          <cell r="G55">
            <v>703521663.47000003</v>
          </cell>
          <cell r="H55">
            <v>0</v>
          </cell>
        </row>
        <row r="57">
          <cell r="C57">
            <v>619811422768.82996</v>
          </cell>
          <cell r="D57">
            <v>14110720497.83</v>
          </cell>
          <cell r="E57">
            <v>85578758181.539993</v>
          </cell>
          <cell r="F57">
            <v>691279460452.54004</v>
          </cell>
          <cell r="G57">
            <v>691279460452.54004</v>
          </cell>
          <cell r="H57">
            <v>0</v>
          </cell>
        </row>
        <row r="58">
          <cell r="C58">
            <v>225638261054.78</v>
          </cell>
          <cell r="D58">
            <v>0</v>
          </cell>
          <cell r="E58">
            <v>0</v>
          </cell>
          <cell r="F58">
            <v>225638261054.78</v>
          </cell>
          <cell r="G58">
            <v>225638261054.78</v>
          </cell>
          <cell r="H58">
            <v>0</v>
          </cell>
        </row>
        <row r="61">
          <cell r="C61">
            <v>32015735607.209999</v>
          </cell>
          <cell r="D61">
            <v>326738902817</v>
          </cell>
          <cell r="E61">
            <v>322180945176</v>
          </cell>
          <cell r="F61">
            <v>27457777966.209999</v>
          </cell>
          <cell r="G61">
            <v>27457777966.209999</v>
          </cell>
          <cell r="H61">
            <v>0</v>
          </cell>
        </row>
        <row r="62">
          <cell r="C62">
            <v>51441035.829999998</v>
          </cell>
          <cell r="D62">
            <v>0</v>
          </cell>
          <cell r="E62">
            <v>0</v>
          </cell>
          <cell r="F62">
            <v>51441035.829999998</v>
          </cell>
          <cell r="G62">
            <v>51441035.829999998</v>
          </cell>
          <cell r="H62">
            <v>0</v>
          </cell>
        </row>
        <row r="66">
          <cell r="C66">
            <v>1271931011127.76</v>
          </cell>
          <cell r="D66">
            <v>0</v>
          </cell>
          <cell r="E66">
            <v>0</v>
          </cell>
          <cell r="F66">
            <v>1271931011127.76</v>
          </cell>
          <cell r="G66">
            <v>0</v>
          </cell>
          <cell r="H66">
            <v>1271931011127.76</v>
          </cell>
        </row>
        <row r="68">
          <cell r="C68">
            <v>5.60349E-3</v>
          </cell>
          <cell r="D68">
            <v>0</v>
          </cell>
          <cell r="E68">
            <v>0</v>
          </cell>
          <cell r="F68">
            <v>5.60349E-3</v>
          </cell>
          <cell r="G68">
            <v>0</v>
          </cell>
          <cell r="H68">
            <v>5.60349E-3</v>
          </cell>
        </row>
        <row r="72">
          <cell r="C72">
            <v>30617238211.029999</v>
          </cell>
          <cell r="D72">
            <v>2609228756.0300002</v>
          </cell>
          <cell r="E72">
            <v>30236476332.59</v>
          </cell>
          <cell r="F72">
            <v>58244485787.589996</v>
          </cell>
          <cell r="G72">
            <v>0</v>
          </cell>
          <cell r="H72">
            <v>58244485787.589996</v>
          </cell>
        </row>
        <row r="73">
          <cell r="C73">
            <v>15677483312.16</v>
          </cell>
          <cell r="D73">
            <v>509793</v>
          </cell>
          <cell r="E73">
            <v>483863323.43000001</v>
          </cell>
          <cell r="F73">
            <v>16160836842.59</v>
          </cell>
          <cell r="G73">
            <v>0</v>
          </cell>
          <cell r="H73">
            <v>16160836842.59</v>
          </cell>
        </row>
        <row r="74">
          <cell r="C74">
            <v>61821519011.639999</v>
          </cell>
          <cell r="D74">
            <v>1081382</v>
          </cell>
          <cell r="E74">
            <v>93805924019.600006</v>
          </cell>
          <cell r="F74">
            <v>155626361649.23999</v>
          </cell>
          <cell r="G74">
            <v>0</v>
          </cell>
          <cell r="H74">
            <v>155626361649.23999</v>
          </cell>
        </row>
        <row r="76">
          <cell r="C76">
            <v>48414669865742.297</v>
          </cell>
          <cell r="D76">
            <v>23136831494994.102</v>
          </cell>
          <cell r="E76">
            <v>79672019109690</v>
          </cell>
          <cell r="F76">
            <v>104949857480438</v>
          </cell>
          <cell r="G76">
            <v>0</v>
          </cell>
          <cell r="H76">
            <v>104949857480438</v>
          </cell>
        </row>
        <row r="78">
          <cell r="C78">
            <v>1588006301822.8201</v>
          </cell>
          <cell r="D78">
            <v>3579983652504.9302</v>
          </cell>
          <cell r="E78">
            <v>6902009252504.9297</v>
          </cell>
          <cell r="F78">
            <v>4910031901822.8203</v>
          </cell>
          <cell r="G78">
            <v>0</v>
          </cell>
          <cell r="H78">
            <v>4910031901822.8203</v>
          </cell>
        </row>
        <row r="79">
          <cell r="C79">
            <v>610478271823.40002</v>
          </cell>
          <cell r="D79">
            <v>4657713444144.5801</v>
          </cell>
          <cell r="E79">
            <v>4915737950613.2998</v>
          </cell>
          <cell r="F79">
            <v>868502778292.12</v>
          </cell>
          <cell r="G79">
            <v>0</v>
          </cell>
          <cell r="H79">
            <v>868502778292.12</v>
          </cell>
        </row>
        <row r="82">
          <cell r="C82">
            <v>5043548176.8800001</v>
          </cell>
          <cell r="D82">
            <v>0</v>
          </cell>
          <cell r="E82">
            <v>403740270</v>
          </cell>
          <cell r="F82">
            <v>5447288446.8800001</v>
          </cell>
          <cell r="G82">
            <v>0</v>
          </cell>
          <cell r="H82">
            <v>5447288446.8800001</v>
          </cell>
        </row>
        <row r="83">
          <cell r="C83">
            <v>30492256210.619999</v>
          </cell>
          <cell r="D83">
            <v>1812914732064.3799</v>
          </cell>
          <cell r="E83">
            <v>1822690137064.3799</v>
          </cell>
          <cell r="F83">
            <v>40267661210.620003</v>
          </cell>
          <cell r="G83">
            <v>0</v>
          </cell>
          <cell r="H83">
            <v>40267661210.620003</v>
          </cell>
        </row>
        <row r="84">
          <cell r="C84">
            <v>231299046206.54001</v>
          </cell>
          <cell r="D84">
            <v>2893203551608.3398</v>
          </cell>
          <cell r="E84">
            <v>3339271443378.25</v>
          </cell>
          <cell r="F84">
            <v>677366937976.44995</v>
          </cell>
          <cell r="G84">
            <v>0</v>
          </cell>
          <cell r="H84">
            <v>677366937976.44995</v>
          </cell>
        </row>
        <row r="85">
          <cell r="C85">
            <v>0</v>
          </cell>
          <cell r="D85">
            <v>7033726968.6400003</v>
          </cell>
          <cell r="E85">
            <v>7033726994.0600004</v>
          </cell>
          <cell r="F85">
            <v>25.420000076293945</v>
          </cell>
          <cell r="G85">
            <v>0</v>
          </cell>
          <cell r="H85">
            <v>25.42</v>
          </cell>
        </row>
        <row r="86">
          <cell r="C86">
            <v>0</v>
          </cell>
          <cell r="D86">
            <v>34141169330</v>
          </cell>
          <cell r="E86">
            <v>316669715697.45001</v>
          </cell>
          <cell r="F86">
            <v>282528546367.45001</v>
          </cell>
          <cell r="G86">
            <v>0</v>
          </cell>
          <cell r="H86">
            <v>282528546367.45001</v>
          </cell>
        </row>
        <row r="88">
          <cell r="C88">
            <v>17451365663.02</v>
          </cell>
          <cell r="D88">
            <v>0</v>
          </cell>
          <cell r="E88">
            <v>150114480275.66</v>
          </cell>
          <cell r="F88">
            <v>167565845938.67999</v>
          </cell>
          <cell r="G88">
            <v>0</v>
          </cell>
          <cell r="H88">
            <v>167565845938.67999</v>
          </cell>
        </row>
        <row r="90">
          <cell r="C90">
            <v>3901187254.8499999</v>
          </cell>
          <cell r="D90">
            <v>55869924</v>
          </cell>
          <cell r="E90">
            <v>33803301674.990002</v>
          </cell>
          <cell r="F90">
            <v>37648619005.839996</v>
          </cell>
          <cell r="G90">
            <v>0</v>
          </cell>
          <cell r="H90">
            <v>37648619005.839996</v>
          </cell>
        </row>
        <row r="94">
          <cell r="C94">
            <v>27900809006866.5</v>
          </cell>
          <cell r="D94">
            <v>30015986319157.898</v>
          </cell>
          <cell r="E94">
            <v>316154555381.21802</v>
          </cell>
          <cell r="F94">
            <v>57600640770643.203</v>
          </cell>
          <cell r="G94">
            <v>0</v>
          </cell>
          <cell r="H94">
            <v>57600640770643.203</v>
          </cell>
        </row>
        <row r="95">
          <cell r="C95">
            <v>5882724305215.1299</v>
          </cell>
          <cell r="D95">
            <v>17817377851667.5</v>
          </cell>
          <cell r="E95">
            <v>0</v>
          </cell>
          <cell r="F95">
            <v>23700102156882.602</v>
          </cell>
          <cell r="G95">
            <v>0</v>
          </cell>
          <cell r="H95">
            <v>23700102156882.602</v>
          </cell>
        </row>
        <row r="96">
          <cell r="C96">
            <v>5537972831349.3203</v>
          </cell>
          <cell r="D96">
            <v>5095938924400.8604</v>
          </cell>
          <cell r="E96">
            <v>61410176556.739998</v>
          </cell>
          <cell r="F96">
            <v>10572501579193.4</v>
          </cell>
          <cell r="G96">
            <v>0</v>
          </cell>
          <cell r="H96">
            <v>10572501579193.4</v>
          </cell>
        </row>
        <row r="98">
          <cell r="C98">
            <v>103958865271.23</v>
          </cell>
          <cell r="D98">
            <v>147983070626.14001</v>
          </cell>
          <cell r="E98">
            <v>259602569</v>
          </cell>
          <cell r="F98">
            <v>251682333328.37</v>
          </cell>
          <cell r="G98">
            <v>0</v>
          </cell>
          <cell r="H98">
            <v>251682333328.37</v>
          </cell>
        </row>
        <row r="100">
          <cell r="C100">
            <v>1579075112875.03</v>
          </cell>
          <cell r="D100">
            <v>4223220283092.5801</v>
          </cell>
          <cell r="E100">
            <v>3620197491.8000002</v>
          </cell>
          <cell r="F100">
            <v>5798675198475.8096</v>
          </cell>
          <cell r="G100">
            <v>0</v>
          </cell>
          <cell r="H100">
            <v>5798675198475.8096</v>
          </cell>
        </row>
        <row r="101">
          <cell r="C101">
            <v>294378519116.46002</v>
          </cell>
          <cell r="D101">
            <v>550661558588.03003</v>
          </cell>
          <cell r="E101">
            <v>178831383968.38</v>
          </cell>
          <cell r="F101">
            <v>666208693736.10999</v>
          </cell>
          <cell r="G101">
            <v>0</v>
          </cell>
          <cell r="H101">
            <v>666208693736.10999</v>
          </cell>
        </row>
        <row r="104">
          <cell r="C104">
            <v>1853327258</v>
          </cell>
          <cell r="D104">
            <v>285324454139.45001</v>
          </cell>
          <cell r="E104">
            <v>688406695</v>
          </cell>
          <cell r="F104">
            <v>286489374702.45001</v>
          </cell>
          <cell r="G104">
            <v>0</v>
          </cell>
          <cell r="H104">
            <v>286489374702.45001</v>
          </cell>
        </row>
        <row r="105">
          <cell r="C105">
            <v>67247211.280000001</v>
          </cell>
          <cell r="D105">
            <v>98891295896.619995</v>
          </cell>
          <cell r="E105">
            <v>48951783178.089996</v>
          </cell>
          <cell r="F105">
            <v>50006759929.809998</v>
          </cell>
          <cell r="G105">
            <v>0</v>
          </cell>
          <cell r="H105">
            <v>50006759929.809998</v>
          </cell>
        </row>
        <row r="107">
          <cell r="C107">
            <v>86835271.310000002</v>
          </cell>
          <cell r="D107">
            <v>35054736.340000004</v>
          </cell>
          <cell r="E107">
            <v>20368169.170000002</v>
          </cell>
          <cell r="F107">
            <v>101521838.48</v>
          </cell>
          <cell r="G107">
            <v>0</v>
          </cell>
          <cell r="H107">
            <v>101521838.48</v>
          </cell>
        </row>
        <row r="108">
          <cell r="C108">
            <v>342944.97</v>
          </cell>
          <cell r="D108">
            <v>63024.13</v>
          </cell>
          <cell r="E108">
            <v>0</v>
          </cell>
          <cell r="F108">
            <v>405969.1</v>
          </cell>
          <cell r="G108">
            <v>0</v>
          </cell>
          <cell r="H108">
            <v>405969.1</v>
          </cell>
        </row>
        <row r="110">
          <cell r="C110">
            <v>177562059664.39801</v>
          </cell>
          <cell r="D110">
            <v>223010050758.004</v>
          </cell>
          <cell r="E110">
            <v>2548463848.9299998</v>
          </cell>
          <cell r="F110">
            <v>398023646573.47198</v>
          </cell>
          <cell r="G110">
            <v>0</v>
          </cell>
          <cell r="H110">
            <v>398023646573.47198</v>
          </cell>
        </row>
        <row r="112">
          <cell r="C112">
            <v>10059889254.09</v>
          </cell>
          <cell r="D112">
            <v>77276434337.460007</v>
          </cell>
          <cell r="E112">
            <v>0</v>
          </cell>
          <cell r="F112">
            <v>87336323591.550003</v>
          </cell>
          <cell r="G112">
            <v>0</v>
          </cell>
          <cell r="H112">
            <v>87336323591.550003</v>
          </cell>
        </row>
        <row r="116">
          <cell r="C116">
            <v>7453766640</v>
          </cell>
          <cell r="D116">
            <v>0</v>
          </cell>
          <cell r="E116">
            <v>0</v>
          </cell>
          <cell r="F116">
            <v>7453766640</v>
          </cell>
          <cell r="G116">
            <v>0</v>
          </cell>
          <cell r="H116">
            <v>7453766640</v>
          </cell>
        </row>
        <row r="117">
          <cell r="C117">
            <v>1591666768.8900001</v>
          </cell>
          <cell r="D117">
            <v>0</v>
          </cell>
          <cell r="E117">
            <v>0</v>
          </cell>
          <cell r="F117">
            <v>1591666768.8900001</v>
          </cell>
          <cell r="G117">
            <v>0</v>
          </cell>
          <cell r="H117">
            <v>1591666768.8900001</v>
          </cell>
        </row>
        <row r="119">
          <cell r="C119">
            <v>379230007.44</v>
          </cell>
          <cell r="D119">
            <v>0</v>
          </cell>
          <cell r="E119">
            <v>0</v>
          </cell>
          <cell r="F119">
            <v>379230007.44</v>
          </cell>
          <cell r="G119">
            <v>0</v>
          </cell>
          <cell r="H119">
            <v>379230007.44</v>
          </cell>
        </row>
        <row r="122">
          <cell r="C122">
            <v>-9045433408.8899994</v>
          </cell>
          <cell r="D122">
            <v>0</v>
          </cell>
          <cell r="E122">
            <v>0</v>
          </cell>
          <cell r="F122">
            <v>-9045433408.8899994</v>
          </cell>
          <cell r="G122">
            <v>0</v>
          </cell>
          <cell r="H122">
            <v>-9045433408.8899994</v>
          </cell>
        </row>
        <row r="123">
          <cell r="C123">
            <v>-379230007.44</v>
          </cell>
          <cell r="D123">
            <v>0</v>
          </cell>
          <cell r="E123">
            <v>0</v>
          </cell>
          <cell r="F123">
            <v>-379230007.44</v>
          </cell>
          <cell r="G123">
            <v>0</v>
          </cell>
          <cell r="H123">
            <v>-379230007.44</v>
          </cell>
        </row>
        <row r="127">
          <cell r="C127">
            <v>30591048581227.898</v>
          </cell>
          <cell r="D127">
            <v>0</v>
          </cell>
          <cell r="E127">
            <v>0</v>
          </cell>
          <cell r="F127">
            <v>30591048581227.898</v>
          </cell>
          <cell r="G127">
            <v>0</v>
          </cell>
          <cell r="H127">
            <v>30591048581227.898</v>
          </cell>
        </row>
        <row r="130">
          <cell r="C130">
            <v>-30591048581227.898</v>
          </cell>
          <cell r="D130">
            <v>0</v>
          </cell>
          <cell r="E130">
            <v>0</v>
          </cell>
          <cell r="F130">
            <v>-30591048581227.898</v>
          </cell>
          <cell r="G130">
            <v>0</v>
          </cell>
          <cell r="H130">
            <v>-30591048581227.898</v>
          </cell>
        </row>
      </sheetData>
      <sheetData sheetId="1"/>
      <sheetData sheetId="2">
        <row r="9">
          <cell r="F9">
            <v>6905521616849.0996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146"/>
  <sheetViews>
    <sheetView showGridLines="0" tabSelected="1" workbookViewId="0">
      <selection activeCell="B21" sqref="B21"/>
    </sheetView>
  </sheetViews>
  <sheetFormatPr baseColWidth="10" defaultRowHeight="15" x14ac:dyDescent="0.25"/>
  <cols>
    <col min="1" max="1" width="11.28515625" style="21" customWidth="1"/>
    <col min="2" max="2" width="45.5703125" style="21" customWidth="1"/>
    <col min="3" max="3" width="17.85546875" style="29" customWidth="1"/>
    <col min="4" max="4" width="19" style="29" customWidth="1"/>
    <col min="5" max="5" width="19.140625" style="29" customWidth="1"/>
    <col min="6" max="6" width="18" style="29" customWidth="1"/>
    <col min="7" max="7" width="17.7109375" style="29" customWidth="1"/>
    <col min="8" max="8" width="18" style="29" customWidth="1"/>
    <col min="9" max="9" width="4.28515625" style="21" hidden="1" customWidth="1"/>
    <col min="10" max="10" width="6.5703125" style="29" hidden="1" customWidth="1"/>
    <col min="11" max="12" width="19" style="29" bestFit="1" customWidth="1"/>
    <col min="13" max="16384" width="11.42578125" style="21"/>
  </cols>
  <sheetData>
    <row r="1" spans="1:12" s="7" customFormat="1" x14ac:dyDescent="0.25">
      <c r="A1" s="1" t="s">
        <v>0</v>
      </c>
      <c r="B1" s="2"/>
      <c r="C1" s="3"/>
      <c r="D1" s="3"/>
      <c r="E1" s="3"/>
      <c r="F1" s="3"/>
      <c r="G1" s="3"/>
      <c r="H1" s="4"/>
      <c r="I1" s="5"/>
      <c r="J1" s="6"/>
      <c r="K1" s="6"/>
      <c r="L1" s="6"/>
    </row>
    <row r="2" spans="1:12" s="7" customFormat="1" x14ac:dyDescent="0.25">
      <c r="A2" s="8" t="s">
        <v>1</v>
      </c>
      <c r="B2" s="9"/>
      <c r="C2" s="10"/>
      <c r="D2" s="10"/>
      <c r="E2" s="10"/>
      <c r="F2" s="10"/>
      <c r="G2" s="10"/>
      <c r="H2" s="11"/>
      <c r="I2" s="5"/>
      <c r="J2" s="6"/>
      <c r="K2" s="6"/>
      <c r="L2" s="6"/>
    </row>
    <row r="3" spans="1:12" s="7" customFormat="1" x14ac:dyDescent="0.25">
      <c r="A3" s="8"/>
      <c r="B3" s="9"/>
      <c r="C3" s="10"/>
      <c r="D3" s="10"/>
      <c r="E3" s="10"/>
      <c r="F3" s="10"/>
      <c r="G3" s="10"/>
      <c r="H3" s="11"/>
      <c r="I3" s="5"/>
      <c r="J3" s="6"/>
      <c r="K3" s="6"/>
      <c r="L3" s="6"/>
    </row>
    <row r="4" spans="1:12" s="7" customFormat="1" x14ac:dyDescent="0.25">
      <c r="A4" s="8" t="s">
        <v>2</v>
      </c>
      <c r="B4" s="9"/>
      <c r="C4" s="10"/>
      <c r="D4" s="10"/>
      <c r="E4" s="10"/>
      <c r="F4" s="10"/>
      <c r="G4" s="10"/>
      <c r="H4" s="11"/>
      <c r="I4" s="5"/>
      <c r="J4" s="6"/>
      <c r="K4" s="6"/>
      <c r="L4" s="6"/>
    </row>
    <row r="5" spans="1:12" s="7" customFormat="1" x14ac:dyDescent="0.25">
      <c r="A5" s="8" t="s">
        <v>3</v>
      </c>
      <c r="B5" s="9"/>
      <c r="C5" s="10"/>
      <c r="D5" s="10"/>
      <c r="E5" s="10"/>
      <c r="F5" s="10"/>
      <c r="G5" s="10"/>
      <c r="H5" s="11"/>
      <c r="I5" s="5"/>
      <c r="J5" s="6"/>
      <c r="K5" s="6"/>
      <c r="L5" s="6"/>
    </row>
    <row r="6" spans="1:12" s="7" customFormat="1" x14ac:dyDescent="0.25">
      <c r="A6" s="12"/>
      <c r="B6" s="13"/>
      <c r="C6" s="14"/>
      <c r="D6" s="14"/>
      <c r="E6" s="14"/>
      <c r="F6" s="14"/>
      <c r="G6" s="14"/>
      <c r="H6" s="11"/>
      <c r="I6" s="5"/>
      <c r="J6" s="6"/>
      <c r="K6" s="6"/>
      <c r="L6" s="6"/>
    </row>
    <row r="7" spans="1:12" s="7" customFormat="1" x14ac:dyDescent="0.25">
      <c r="A7" s="8" t="s">
        <v>4</v>
      </c>
      <c r="B7" s="9"/>
      <c r="C7" s="10"/>
      <c r="D7" s="10"/>
      <c r="E7" s="10"/>
      <c r="F7" s="10"/>
      <c r="G7" s="10"/>
      <c r="H7" s="11"/>
      <c r="I7" s="5"/>
      <c r="J7" s="6"/>
      <c r="K7" s="6"/>
      <c r="L7" s="6"/>
    </row>
    <row r="8" spans="1:12" s="7" customFormat="1" x14ac:dyDescent="0.25">
      <c r="A8" s="12"/>
      <c r="B8" s="13"/>
      <c r="C8" s="14"/>
      <c r="D8" s="14"/>
      <c r="E8" s="14"/>
      <c r="F8" s="14"/>
      <c r="G8" s="6"/>
      <c r="H8" s="15"/>
      <c r="I8" s="5"/>
      <c r="J8" s="6"/>
      <c r="K8" s="6"/>
      <c r="L8" s="6"/>
    </row>
    <row r="9" spans="1:12" customFormat="1" ht="15.75" thickBot="1" x14ac:dyDescent="0.3">
      <c r="A9" s="16"/>
      <c r="B9" s="17"/>
      <c r="C9" s="18"/>
      <c r="D9" s="18"/>
      <c r="E9" s="18"/>
      <c r="F9" s="18"/>
      <c r="G9" s="19"/>
      <c r="H9" s="20" t="s">
        <v>5</v>
      </c>
      <c r="I9" s="21"/>
      <c r="J9" s="22"/>
      <c r="K9" s="22"/>
      <c r="L9" s="22"/>
    </row>
    <row r="10" spans="1:12" customFormat="1" ht="21" customHeight="1" thickBot="1" x14ac:dyDescent="0.3">
      <c r="A10" s="23" t="s">
        <v>6</v>
      </c>
      <c r="B10" s="23" t="s">
        <v>7</v>
      </c>
      <c r="C10" s="24" t="s">
        <v>8</v>
      </c>
      <c r="D10" s="24" t="s">
        <v>9</v>
      </c>
      <c r="E10" s="24" t="s">
        <v>10</v>
      </c>
      <c r="F10" s="24" t="s">
        <v>11</v>
      </c>
      <c r="G10" s="24" t="s">
        <v>12</v>
      </c>
      <c r="H10" s="24" t="s">
        <v>13</v>
      </c>
      <c r="I10" s="21"/>
      <c r="J10" s="22"/>
      <c r="K10" s="22"/>
      <c r="L10" s="22"/>
    </row>
    <row r="11" spans="1:12" x14ac:dyDescent="0.25">
      <c r="A11" s="25" t="s">
        <v>14</v>
      </c>
      <c r="B11" s="26" t="s">
        <v>15</v>
      </c>
      <c r="C11" s="27">
        <f>+C12+C20+C26</f>
        <v>42116139769</v>
      </c>
      <c r="D11" s="27">
        <f t="shared" ref="D11:H11" si="0">+D12+D20+D26</f>
        <v>6161312749191</v>
      </c>
      <c r="E11" s="27">
        <f t="shared" si="0"/>
        <v>6152848686865</v>
      </c>
      <c r="F11" s="27">
        <f t="shared" si="0"/>
        <v>50580202095</v>
      </c>
      <c r="G11" s="27">
        <f t="shared" si="0"/>
        <v>50580202095</v>
      </c>
      <c r="H11" s="28">
        <f t="shared" si="0"/>
        <v>0</v>
      </c>
      <c r="I11" s="29">
        <f>+C11+D11-E11-F11</f>
        <v>0</v>
      </c>
      <c r="J11" s="29">
        <f>+F11-G11-H11</f>
        <v>0</v>
      </c>
    </row>
    <row r="12" spans="1:12" x14ac:dyDescent="0.25">
      <c r="A12" s="30" t="s">
        <v>16</v>
      </c>
      <c r="B12" s="31" t="s">
        <v>17</v>
      </c>
      <c r="C12" s="32">
        <f>+C13+C17</f>
        <v>36328979312</v>
      </c>
      <c r="D12" s="32">
        <f t="shared" ref="D12:H12" si="1">+D13+D17</f>
        <v>6085632076571</v>
      </c>
      <c r="E12" s="32">
        <f t="shared" si="1"/>
        <v>6082813637114</v>
      </c>
      <c r="F12" s="32">
        <f t="shared" si="1"/>
        <v>39147418769</v>
      </c>
      <c r="G12" s="32">
        <f t="shared" si="1"/>
        <v>39147418769</v>
      </c>
      <c r="H12" s="33">
        <f t="shared" si="1"/>
        <v>0</v>
      </c>
      <c r="I12" s="29">
        <f t="shared" ref="I12:I37" si="2">+C12+D12-E12-F12</f>
        <v>0</v>
      </c>
      <c r="J12" s="29">
        <f t="shared" ref="J12:J75" si="3">+F12-G12-H12</f>
        <v>0</v>
      </c>
    </row>
    <row r="13" spans="1:12" x14ac:dyDescent="0.25">
      <c r="A13" s="30" t="s">
        <v>18</v>
      </c>
      <c r="B13" s="31" t="s">
        <v>19</v>
      </c>
      <c r="C13" s="32">
        <f>SUM(C14:C16)</f>
        <v>32846255789</v>
      </c>
      <c r="D13" s="32">
        <f t="shared" ref="D13:H13" si="4">SUM(D14:D16)</f>
        <v>6071590212083</v>
      </c>
      <c r="E13" s="32">
        <f t="shared" si="4"/>
        <v>6072252230470</v>
      </c>
      <c r="F13" s="32">
        <f t="shared" si="4"/>
        <v>32184237402</v>
      </c>
      <c r="G13" s="32">
        <f t="shared" si="4"/>
        <v>32184237402</v>
      </c>
      <c r="H13" s="33">
        <f t="shared" si="4"/>
        <v>0</v>
      </c>
      <c r="I13" s="29">
        <f t="shared" si="2"/>
        <v>0</v>
      </c>
      <c r="J13" s="29">
        <f t="shared" si="3"/>
        <v>0</v>
      </c>
    </row>
    <row r="14" spans="1:12" x14ac:dyDescent="0.25">
      <c r="A14" s="34" t="s">
        <v>20</v>
      </c>
      <c r="B14" s="35" t="s">
        <v>21</v>
      </c>
      <c r="C14" s="36">
        <f>ROUND('[1]CATALOGO $$$$'!C14/1000,0)-1</f>
        <v>2312321146</v>
      </c>
      <c r="D14" s="36">
        <f>ROUND('[1]CATALOGO $$$$'!D14/1000,0)</f>
        <v>3108427774640</v>
      </c>
      <c r="E14" s="36">
        <f>ROUND('[1]CATALOGO $$$$'!E14/1000,0)</f>
        <v>3108606143962</v>
      </c>
      <c r="F14" s="36">
        <f>ROUND('[1]CATALOGO $$$$'!F14/1000,0)</f>
        <v>2133951824</v>
      </c>
      <c r="G14" s="36">
        <f>ROUND('[1]CATALOGO $$$$'!G14/1000,0)</f>
        <v>2133951824</v>
      </c>
      <c r="H14" s="37">
        <f>ROUND('[1]CATALOGO $$$$'!H14/1000,0)</f>
        <v>0</v>
      </c>
      <c r="I14" s="29">
        <f t="shared" si="2"/>
        <v>0</v>
      </c>
      <c r="J14" s="29">
        <f t="shared" si="3"/>
        <v>0</v>
      </c>
    </row>
    <row r="15" spans="1:12" x14ac:dyDescent="0.25">
      <c r="A15" s="34" t="s">
        <v>22</v>
      </c>
      <c r="B15" s="35" t="s">
        <v>23</v>
      </c>
      <c r="C15" s="36">
        <f>ROUND('[1]CATALOGO $$$$'!C15/1000,0)</f>
        <v>6615809645</v>
      </c>
      <c r="D15" s="36">
        <f>ROUND('[1]CATALOGO $$$$'!D15/1000,0)</f>
        <v>13919437434</v>
      </c>
      <c r="E15" s="36">
        <f>ROUND('[1]CATALOGO $$$$'!E15/1000,0)</f>
        <v>15833086499</v>
      </c>
      <c r="F15" s="36">
        <f>ROUND('[1]CATALOGO $$$$'!F15/1000,0)</f>
        <v>4702160580</v>
      </c>
      <c r="G15" s="36">
        <f>ROUND('[1]CATALOGO $$$$'!G15/1000,0)</f>
        <v>4702160580</v>
      </c>
      <c r="H15" s="37">
        <f>ROUND('[1]CATALOGO $$$$'!H15/1000,0)</f>
        <v>0</v>
      </c>
      <c r="I15" s="29">
        <f t="shared" si="2"/>
        <v>0</v>
      </c>
      <c r="J15" s="29">
        <f t="shared" si="3"/>
        <v>0</v>
      </c>
    </row>
    <row r="16" spans="1:12" x14ac:dyDescent="0.25">
      <c r="A16" s="34" t="s">
        <v>24</v>
      </c>
      <c r="B16" s="35" t="s">
        <v>25</v>
      </c>
      <c r="C16" s="36">
        <f>ROUND('[1]CATALOGO $$$$'!C16/1000,0)</f>
        <v>23918124998</v>
      </c>
      <c r="D16" s="36">
        <f>ROUND('[1]CATALOGO $$$$'!D16/1000,0)</f>
        <v>2949243000009</v>
      </c>
      <c r="E16" s="36">
        <f>ROUND('[1]CATALOGO $$$$'!E16/1000,0)</f>
        <v>2947813000009</v>
      </c>
      <c r="F16" s="36">
        <f>ROUND('[1]CATALOGO $$$$'!F16/1000,0)</f>
        <v>25348124998</v>
      </c>
      <c r="G16" s="36">
        <f>ROUND('[1]CATALOGO $$$$'!G16/1000,0)</f>
        <v>25348124998</v>
      </c>
      <c r="H16" s="37">
        <f>ROUND('[1]CATALOGO $$$$'!H16/1000,0)</f>
        <v>0</v>
      </c>
      <c r="I16" s="29">
        <f t="shared" si="2"/>
        <v>0</v>
      </c>
      <c r="J16" s="29">
        <f t="shared" si="3"/>
        <v>0</v>
      </c>
    </row>
    <row r="17" spans="1:10" x14ac:dyDescent="0.25">
      <c r="A17" s="30" t="s">
        <v>26</v>
      </c>
      <c r="B17" s="31" t="s">
        <v>27</v>
      </c>
      <c r="C17" s="32">
        <f>SUM(C18:C19)</f>
        <v>3482723523</v>
      </c>
      <c r="D17" s="32">
        <f t="shared" ref="D17:H17" si="5">SUM(D18:D19)</f>
        <v>14041864488</v>
      </c>
      <c r="E17" s="32">
        <f t="shared" si="5"/>
        <v>10561406644</v>
      </c>
      <c r="F17" s="32">
        <f t="shared" si="5"/>
        <v>6963181367</v>
      </c>
      <c r="G17" s="32">
        <f t="shared" si="5"/>
        <v>6963181367</v>
      </c>
      <c r="H17" s="33">
        <f t="shared" si="5"/>
        <v>0</v>
      </c>
      <c r="I17" s="29">
        <f t="shared" si="2"/>
        <v>0</v>
      </c>
      <c r="J17" s="29">
        <f t="shared" si="3"/>
        <v>0</v>
      </c>
    </row>
    <row r="18" spans="1:10" x14ac:dyDescent="0.25">
      <c r="A18" s="34" t="s">
        <v>28</v>
      </c>
      <c r="B18" s="35" t="s">
        <v>29</v>
      </c>
      <c r="C18" s="36">
        <f>ROUND('[1]CATALOGO $$$$'!C18/1000,0)</f>
        <v>2999000000</v>
      </c>
      <c r="D18" s="36">
        <f>ROUND('[1]CATALOGO $$$$'!D18/1000,0)</f>
        <v>13221000000</v>
      </c>
      <c r="E18" s="36">
        <f>ROUND('[1]CATALOGO $$$$'!E18/1000,0)</f>
        <v>9716000000</v>
      </c>
      <c r="F18" s="36">
        <f>ROUND('[1]CATALOGO $$$$'!F18/1000,0)</f>
        <v>6504000000</v>
      </c>
      <c r="G18" s="36">
        <f>ROUND('[1]CATALOGO $$$$'!G18/1000,0)</f>
        <v>6504000000</v>
      </c>
      <c r="H18" s="37">
        <f>ROUND('[1]CATALOGO $$$$'!H18/1000,0)</f>
        <v>0</v>
      </c>
      <c r="I18" s="29">
        <f t="shared" si="2"/>
        <v>0</v>
      </c>
      <c r="J18" s="29">
        <f t="shared" si="3"/>
        <v>0</v>
      </c>
    </row>
    <row r="19" spans="1:10" x14ac:dyDescent="0.25">
      <c r="A19" s="34" t="s">
        <v>30</v>
      </c>
      <c r="B19" s="35" t="s">
        <v>31</v>
      </c>
      <c r="C19" s="36">
        <f>ROUND('[1]CATALOGO $$$$'!C19/1000,0)+1</f>
        <v>483723523</v>
      </c>
      <c r="D19" s="36">
        <f>ROUND('[1]CATALOGO $$$$'!D19/1000,0)</f>
        <v>820864488</v>
      </c>
      <c r="E19" s="36">
        <f>ROUND('[1]CATALOGO $$$$'!E19/1000,0)</f>
        <v>845406644</v>
      </c>
      <c r="F19" s="36">
        <f>ROUND('[1]CATALOGO $$$$'!F19/1000,0)+1</f>
        <v>459181367</v>
      </c>
      <c r="G19" s="36">
        <f>ROUND('[1]CATALOGO $$$$'!G19/1000,0)+1</f>
        <v>459181367</v>
      </c>
      <c r="H19" s="37">
        <f>ROUND('[1]CATALOGO $$$$'!H19/1000,0)</f>
        <v>0</v>
      </c>
      <c r="I19" s="29">
        <f t="shared" si="2"/>
        <v>0</v>
      </c>
      <c r="J19" s="29">
        <f t="shared" si="3"/>
        <v>0</v>
      </c>
    </row>
    <row r="20" spans="1:10" x14ac:dyDescent="0.25">
      <c r="A20" s="30" t="s">
        <v>32</v>
      </c>
      <c r="B20" s="31" t="s">
        <v>33</v>
      </c>
      <c r="C20" s="32">
        <f>+C21+C23</f>
        <v>3375834369</v>
      </c>
      <c r="D20" s="32">
        <f t="shared" ref="D20:H20" si="6">+D21+D23</f>
        <v>36749866594</v>
      </c>
      <c r="E20" s="32">
        <f t="shared" si="6"/>
        <v>30304365131</v>
      </c>
      <c r="F20" s="32">
        <f t="shared" si="6"/>
        <v>9821335832</v>
      </c>
      <c r="G20" s="32">
        <f t="shared" si="6"/>
        <v>9821335832</v>
      </c>
      <c r="H20" s="33">
        <f t="shared" si="6"/>
        <v>0</v>
      </c>
      <c r="I20" s="29">
        <f t="shared" si="2"/>
        <v>0</v>
      </c>
      <c r="J20" s="29">
        <f t="shared" si="3"/>
        <v>0</v>
      </c>
    </row>
    <row r="21" spans="1:10" x14ac:dyDescent="0.25">
      <c r="A21" s="30" t="s">
        <v>34</v>
      </c>
      <c r="B21" s="31" t="s">
        <v>35</v>
      </c>
      <c r="C21" s="32">
        <f>SUM(C22)</f>
        <v>1850399705</v>
      </c>
      <c r="D21" s="32">
        <f t="shared" ref="D21:H21" si="7">SUM(D22)</f>
        <v>27124681858</v>
      </c>
      <c r="E21" s="32">
        <f t="shared" si="7"/>
        <v>22069559946</v>
      </c>
      <c r="F21" s="32">
        <f t="shared" si="7"/>
        <v>6905521617</v>
      </c>
      <c r="G21" s="32">
        <f t="shared" si="7"/>
        <v>6905521617</v>
      </c>
      <c r="H21" s="33">
        <f t="shared" si="7"/>
        <v>0</v>
      </c>
      <c r="I21" s="29">
        <f t="shared" si="2"/>
        <v>0</v>
      </c>
      <c r="J21" s="29">
        <f t="shared" si="3"/>
        <v>0</v>
      </c>
    </row>
    <row r="22" spans="1:10" x14ac:dyDescent="0.25">
      <c r="A22" s="34" t="s">
        <v>36</v>
      </c>
      <c r="B22" s="35" t="s">
        <v>37</v>
      </c>
      <c r="C22" s="36">
        <f>ROUND('[1]CATALOGO $$$$'!C22/1000,0)</f>
        <v>1850399705</v>
      </c>
      <c r="D22" s="36">
        <f>ROUND('[1]CATALOGO $$$$'!D22/1000,0)</f>
        <v>27124681858</v>
      </c>
      <c r="E22" s="36">
        <f>ROUND('[1]CATALOGO $$$$'!E22/1000,0)</f>
        <v>22069559946</v>
      </c>
      <c r="F22" s="36">
        <f>ROUND('[1]CATALOGO $$$$'!F22/1000,0)</f>
        <v>6905521617</v>
      </c>
      <c r="G22" s="36">
        <f>ROUND('[1]CATALOGO $$$$'!G22/1000,0)</f>
        <v>6905521617</v>
      </c>
      <c r="H22" s="37">
        <f>ROUND('[1]CATALOGO $$$$'!H22/1000,0)</f>
        <v>0</v>
      </c>
      <c r="I22" s="29">
        <f t="shared" si="2"/>
        <v>0</v>
      </c>
      <c r="J22" s="29">
        <f t="shared" si="3"/>
        <v>0</v>
      </c>
    </row>
    <row r="23" spans="1:10" x14ac:dyDescent="0.25">
      <c r="A23" s="30" t="s">
        <v>38</v>
      </c>
      <c r="B23" s="31" t="s">
        <v>39</v>
      </c>
      <c r="C23" s="32">
        <f>SUM(C24:C25)</f>
        <v>1525434664</v>
      </c>
      <c r="D23" s="32">
        <f t="shared" ref="D23:H23" si="8">SUM(D24:D25)</f>
        <v>9625184736</v>
      </c>
      <c r="E23" s="32">
        <f t="shared" si="8"/>
        <v>8234805185</v>
      </c>
      <c r="F23" s="32">
        <f t="shared" si="8"/>
        <v>2915814215</v>
      </c>
      <c r="G23" s="32">
        <f t="shared" si="8"/>
        <v>2915814215</v>
      </c>
      <c r="H23" s="33">
        <f t="shared" si="8"/>
        <v>0</v>
      </c>
      <c r="I23" s="29">
        <f t="shared" si="2"/>
        <v>0</v>
      </c>
      <c r="J23" s="29">
        <f t="shared" si="3"/>
        <v>0</v>
      </c>
    </row>
    <row r="24" spans="1:10" x14ac:dyDescent="0.25">
      <c r="A24" s="34" t="s">
        <v>40</v>
      </c>
      <c r="B24" s="35" t="s">
        <v>41</v>
      </c>
      <c r="C24" s="36">
        <f>ROUND('[1]CATALOGO $$$$'!C24/1000,0)</f>
        <v>1525434664</v>
      </c>
      <c r="D24" s="36">
        <f>ROUND('[1]CATALOGO $$$$'!D24/1000,0)</f>
        <v>4612123015</v>
      </c>
      <c r="E24" s="36">
        <f>ROUND('[1]CATALOGO $$$$'!E24/1000,0)</f>
        <v>5727771458</v>
      </c>
      <c r="F24" s="36">
        <f>ROUND('[1]CATALOGO $$$$'!F24/1000,0)+1</f>
        <v>409786221</v>
      </c>
      <c r="G24" s="36">
        <f>ROUND('[1]CATALOGO $$$$'!G24/1000,0)+1</f>
        <v>409786221</v>
      </c>
      <c r="H24" s="37">
        <f>ROUND('[1]CATALOGO $$$$'!H24/1000,0)</f>
        <v>0</v>
      </c>
      <c r="I24" s="29">
        <f t="shared" si="2"/>
        <v>0</v>
      </c>
      <c r="J24" s="29">
        <f t="shared" si="3"/>
        <v>0</v>
      </c>
    </row>
    <row r="25" spans="1:10" x14ac:dyDescent="0.25">
      <c r="A25" s="34" t="s">
        <v>42</v>
      </c>
      <c r="B25" s="35" t="s">
        <v>43</v>
      </c>
      <c r="C25" s="36">
        <f>ROUND('[1]CATALOGO $$$$'!C25/1000,0)</f>
        <v>0</v>
      </c>
      <c r="D25" s="36">
        <f>ROUND('[1]CATALOGO $$$$'!D25/1000,0)</f>
        <v>5013061721</v>
      </c>
      <c r="E25" s="36">
        <f>ROUND('[1]CATALOGO $$$$'!E25/1000,0)</f>
        <v>2507033727</v>
      </c>
      <c r="F25" s="36">
        <f>ROUND('[1]CATALOGO $$$$'!F25/1000,0)</f>
        <v>2506027994</v>
      </c>
      <c r="G25" s="36">
        <f>ROUND('[1]CATALOGO $$$$'!G25/1000,0)</f>
        <v>2506027994</v>
      </c>
      <c r="H25" s="37">
        <f>ROUND('[1]CATALOGO $$$$'!H25/1000,0)</f>
        <v>0</v>
      </c>
      <c r="I25" s="29">
        <f t="shared" si="2"/>
        <v>0</v>
      </c>
      <c r="J25" s="29">
        <f t="shared" si="3"/>
        <v>0</v>
      </c>
    </row>
    <row r="26" spans="1:10" x14ac:dyDescent="0.25">
      <c r="A26" s="30" t="s">
        <v>44</v>
      </c>
      <c r="B26" s="31" t="s">
        <v>45</v>
      </c>
      <c r="C26" s="32">
        <f>+C27+C30+C32+C34</f>
        <v>2411326088</v>
      </c>
      <c r="D26" s="32">
        <f t="shared" ref="D26:H26" si="9">+D27+D30+D32+D34</f>
        <v>38930806026</v>
      </c>
      <c r="E26" s="32">
        <f t="shared" si="9"/>
        <v>39730684620</v>
      </c>
      <c r="F26" s="32">
        <f t="shared" si="9"/>
        <v>1611447494</v>
      </c>
      <c r="G26" s="32">
        <f t="shared" si="9"/>
        <v>1611447494</v>
      </c>
      <c r="H26" s="33">
        <f t="shared" si="9"/>
        <v>0</v>
      </c>
      <c r="I26" s="29">
        <f t="shared" si="2"/>
        <v>0</v>
      </c>
      <c r="J26" s="29">
        <f t="shared" si="3"/>
        <v>0</v>
      </c>
    </row>
    <row r="27" spans="1:10" x14ac:dyDescent="0.25">
      <c r="A27" s="30" t="s">
        <v>46</v>
      </c>
      <c r="B27" s="31" t="s">
        <v>47</v>
      </c>
      <c r="C27" s="32">
        <f>SUM(C28:C29)</f>
        <v>1953174983</v>
      </c>
      <c r="D27" s="32">
        <f t="shared" ref="D27:H27" si="10">SUM(D28:D29)</f>
        <v>1567360742</v>
      </c>
      <c r="E27" s="32">
        <f t="shared" si="10"/>
        <v>2351049970</v>
      </c>
      <c r="F27" s="32">
        <f t="shared" si="10"/>
        <v>1169485755</v>
      </c>
      <c r="G27" s="32">
        <f t="shared" si="10"/>
        <v>1169485755</v>
      </c>
      <c r="H27" s="33">
        <f t="shared" si="10"/>
        <v>0</v>
      </c>
      <c r="I27" s="29">
        <f t="shared" si="2"/>
        <v>0</v>
      </c>
      <c r="J27" s="29">
        <f t="shared" si="3"/>
        <v>0</v>
      </c>
    </row>
    <row r="28" spans="1:10" x14ac:dyDescent="0.25">
      <c r="A28" s="34" t="s">
        <v>48</v>
      </c>
      <c r="B28" s="35" t="s">
        <v>49</v>
      </c>
      <c r="C28" s="36">
        <f>ROUND('[1]CATALOGO $$$$'!C28/1000,0)</f>
        <v>9253887</v>
      </c>
      <c r="D28" s="36">
        <f>ROUND('[1]CATALOGO $$$$'!D28/1000,0)</f>
        <v>0</v>
      </c>
      <c r="E28" s="36">
        <f>ROUND('[1]CATALOGO $$$$'!E28/1000,0)</f>
        <v>8857</v>
      </c>
      <c r="F28" s="36">
        <f>ROUND('[1]CATALOGO $$$$'!F28/1000,0)</f>
        <v>9245030</v>
      </c>
      <c r="G28" s="36">
        <f>ROUND('[1]CATALOGO $$$$'!G28/1000,0)</f>
        <v>9245030</v>
      </c>
      <c r="H28" s="37">
        <f>ROUND('[1]CATALOGO $$$$'!H28/1000,0)</f>
        <v>0</v>
      </c>
      <c r="I28" s="29">
        <f t="shared" si="2"/>
        <v>0</v>
      </c>
      <c r="J28" s="29">
        <f t="shared" si="3"/>
        <v>0</v>
      </c>
    </row>
    <row r="29" spans="1:10" x14ac:dyDescent="0.25">
      <c r="A29" s="34" t="s">
        <v>50</v>
      </c>
      <c r="B29" s="35" t="s">
        <v>51</v>
      </c>
      <c r="C29" s="36">
        <f>ROUND('[1]CATALOGO $$$$'!C29/1000,0)</f>
        <v>1943921096</v>
      </c>
      <c r="D29" s="36">
        <f>ROUND('[1]CATALOGO $$$$'!D29/1000,0)</f>
        <v>1567360742</v>
      </c>
      <c r="E29" s="36">
        <f>ROUND('[1]CATALOGO $$$$'!E29/1000,0)</f>
        <v>2351041113</v>
      </c>
      <c r="F29" s="36">
        <f>ROUND('[1]CATALOGO $$$$'!F29/1000,0)</f>
        <v>1160240725</v>
      </c>
      <c r="G29" s="36">
        <f>ROUND('[1]CATALOGO $$$$'!G29/1000,0)</f>
        <v>1160240725</v>
      </c>
      <c r="H29" s="37">
        <f>ROUND('[1]CATALOGO $$$$'!H29/1000,0)</f>
        <v>0</v>
      </c>
      <c r="I29" s="29">
        <f t="shared" si="2"/>
        <v>0</v>
      </c>
      <c r="J29" s="29">
        <f t="shared" si="3"/>
        <v>0</v>
      </c>
    </row>
    <row r="30" spans="1:10" x14ac:dyDescent="0.25">
      <c r="A30" s="30" t="s">
        <v>52</v>
      </c>
      <c r="B30" s="31" t="s">
        <v>53</v>
      </c>
      <c r="C30" s="32">
        <f>SUM(C31)</f>
        <v>0</v>
      </c>
      <c r="D30" s="32">
        <f t="shared" ref="D30:H30" si="11">SUM(D31)</f>
        <v>740600000</v>
      </c>
      <c r="E30" s="32">
        <f t="shared" si="11"/>
        <v>740600000</v>
      </c>
      <c r="F30" s="32">
        <f t="shared" si="11"/>
        <v>0</v>
      </c>
      <c r="G30" s="32">
        <f t="shared" si="11"/>
        <v>0</v>
      </c>
      <c r="H30" s="33">
        <f t="shared" si="11"/>
        <v>0</v>
      </c>
      <c r="I30" s="29">
        <f t="shared" si="2"/>
        <v>0</v>
      </c>
      <c r="J30" s="29">
        <f t="shared" si="3"/>
        <v>0</v>
      </c>
    </row>
    <row r="31" spans="1:10" x14ac:dyDescent="0.25">
      <c r="A31" s="34" t="s">
        <v>54</v>
      </c>
      <c r="B31" s="35" t="s">
        <v>55</v>
      </c>
      <c r="C31" s="36">
        <f>ROUND('[1]CATALOGO $$$$'!C31/1000,0)</f>
        <v>0</v>
      </c>
      <c r="D31" s="36">
        <f>ROUND('[1]CATALOGO $$$$'!D31/1000,0)</f>
        <v>740600000</v>
      </c>
      <c r="E31" s="36">
        <f>ROUND('[1]CATALOGO $$$$'!E31/1000,0)</f>
        <v>740600000</v>
      </c>
      <c r="F31" s="36">
        <f>ROUND('[1]CATALOGO $$$$'!F31/1000,0)</f>
        <v>0</v>
      </c>
      <c r="G31" s="36">
        <f>ROUND('[1]CATALOGO $$$$'!G31/1000,0)</f>
        <v>0</v>
      </c>
      <c r="H31" s="37">
        <v>0</v>
      </c>
      <c r="I31" s="29">
        <f t="shared" si="2"/>
        <v>0</v>
      </c>
      <c r="J31" s="29">
        <f t="shared" si="3"/>
        <v>0</v>
      </c>
    </row>
    <row r="32" spans="1:10" x14ac:dyDescent="0.25">
      <c r="A32" s="30" t="s">
        <v>56</v>
      </c>
      <c r="B32" s="31" t="s">
        <v>57</v>
      </c>
      <c r="C32" s="32">
        <f>SUM(C33)</f>
        <v>187083008</v>
      </c>
      <c r="D32" s="32">
        <f t="shared" ref="D32:H32" si="12">SUM(D33)</f>
        <v>424108</v>
      </c>
      <c r="E32" s="32">
        <f t="shared" si="12"/>
        <v>187507116</v>
      </c>
      <c r="F32" s="32">
        <f t="shared" si="12"/>
        <v>0</v>
      </c>
      <c r="G32" s="32">
        <f t="shared" si="12"/>
        <v>0</v>
      </c>
      <c r="H32" s="33">
        <f t="shared" si="12"/>
        <v>0</v>
      </c>
      <c r="I32" s="29">
        <f t="shared" si="2"/>
        <v>0</v>
      </c>
      <c r="J32" s="29">
        <f t="shared" si="3"/>
        <v>0</v>
      </c>
    </row>
    <row r="33" spans="1:10" x14ac:dyDescent="0.25">
      <c r="A33" s="34" t="s">
        <v>58</v>
      </c>
      <c r="B33" s="35" t="s">
        <v>59</v>
      </c>
      <c r="C33" s="36">
        <f>ROUND('[1]CATALOGO $$$$'!C33/1000,0)</f>
        <v>187083008</v>
      </c>
      <c r="D33" s="36">
        <f>ROUND('[1]CATALOGO $$$$'!D33/1000,0)</f>
        <v>424108</v>
      </c>
      <c r="E33" s="36">
        <f>ROUND('[1]CATALOGO $$$$'!E33/1000,0)</f>
        <v>187507116</v>
      </c>
      <c r="F33" s="36">
        <f>ROUND('[1]CATALOGO $$$$'!F33/1000,0)</f>
        <v>0</v>
      </c>
      <c r="G33" s="36">
        <f>ROUND('[1]CATALOGO $$$$'!G33/1000,0)</f>
        <v>0</v>
      </c>
      <c r="H33" s="37">
        <f>ROUND('[1]CATALOGO $$$$'!H33/1000,0)</f>
        <v>0</v>
      </c>
      <c r="I33" s="29">
        <f t="shared" si="2"/>
        <v>0</v>
      </c>
      <c r="J33" s="29">
        <f t="shared" si="3"/>
        <v>0</v>
      </c>
    </row>
    <row r="34" spans="1:10" x14ac:dyDescent="0.25">
      <c r="A34" s="30" t="s">
        <v>60</v>
      </c>
      <c r="B34" s="31" t="s">
        <v>61</v>
      </c>
      <c r="C34" s="32">
        <f>SUM(C35:C37)</f>
        <v>271068097</v>
      </c>
      <c r="D34" s="32">
        <f t="shared" ref="D34:H34" si="13">SUM(D35:D37)</f>
        <v>36622421176</v>
      </c>
      <c r="E34" s="32">
        <f t="shared" si="13"/>
        <v>36451527534</v>
      </c>
      <c r="F34" s="32">
        <f t="shared" si="13"/>
        <v>441961739</v>
      </c>
      <c r="G34" s="32">
        <f t="shared" si="13"/>
        <v>441961739</v>
      </c>
      <c r="H34" s="33">
        <f t="shared" si="13"/>
        <v>0</v>
      </c>
      <c r="I34" s="29">
        <f t="shared" si="2"/>
        <v>0</v>
      </c>
      <c r="J34" s="29">
        <f t="shared" si="3"/>
        <v>0</v>
      </c>
    </row>
    <row r="35" spans="1:10" x14ac:dyDescent="0.25">
      <c r="A35" s="34" t="s">
        <v>62</v>
      </c>
      <c r="B35" s="35" t="s">
        <v>63</v>
      </c>
      <c r="C35" s="36">
        <f>ROUND('[1]CATALOGO $$$$'!C35/1000,0)</f>
        <v>270973247</v>
      </c>
      <c r="D35" s="36">
        <f>ROUND('[1]CATALOGO $$$$'!D35/1000,0)</f>
        <v>1943137073</v>
      </c>
      <c r="E35" s="36">
        <f>ROUND('[1]CATALOGO $$$$'!E35/1000,0)</f>
        <v>1772243545</v>
      </c>
      <c r="F35" s="36">
        <f>ROUND('[1]CATALOGO $$$$'!F35/1000,0)-1</f>
        <v>441866775</v>
      </c>
      <c r="G35" s="36">
        <f>ROUND('[1]CATALOGO $$$$'!G35/1000,0)-1</f>
        <v>441866775</v>
      </c>
      <c r="H35" s="37">
        <f>ROUND('[1]CATALOGO $$$$'!H35/1000,0)</f>
        <v>0</v>
      </c>
      <c r="I35" s="29">
        <f t="shared" si="2"/>
        <v>0</v>
      </c>
      <c r="J35" s="29">
        <f t="shared" si="3"/>
        <v>0</v>
      </c>
    </row>
    <row r="36" spans="1:10" x14ac:dyDescent="0.25">
      <c r="A36" s="34" t="s">
        <v>64</v>
      </c>
      <c r="B36" s="35" t="s">
        <v>65</v>
      </c>
      <c r="C36" s="36">
        <f>ROUND('[1]CATALOGO $$$$'!C36/1000,0)+1</f>
        <v>94850</v>
      </c>
      <c r="D36" s="36">
        <f>ROUND('[1]CATALOGO $$$$'!D36/1000,0)</f>
        <v>17079</v>
      </c>
      <c r="E36" s="36">
        <f>ROUND('[1]CATALOGO $$$$'!E36/1000,0)-1</f>
        <v>16965</v>
      </c>
      <c r="F36" s="36">
        <f>ROUND('[1]CATALOGO $$$$'!F36/1000,0)+2</f>
        <v>94964</v>
      </c>
      <c r="G36" s="36">
        <f>ROUND('[1]CATALOGO $$$$'!G36/1000,0)+2</f>
        <v>94964</v>
      </c>
      <c r="H36" s="37">
        <f>ROUND('[1]CATALOGO $$$$'!H36/1000,0)</f>
        <v>0</v>
      </c>
      <c r="I36" s="29">
        <f t="shared" si="2"/>
        <v>0</v>
      </c>
      <c r="J36" s="29">
        <f t="shared" si="3"/>
        <v>0</v>
      </c>
    </row>
    <row r="37" spans="1:10" x14ac:dyDescent="0.25">
      <c r="A37" s="34" t="s">
        <v>66</v>
      </c>
      <c r="B37" s="35" t="s">
        <v>67</v>
      </c>
      <c r="C37" s="36">
        <f>ROUND('[1]CATALOGO $$$$'!C37/1000,0)</f>
        <v>0</v>
      </c>
      <c r="D37" s="36">
        <f>ROUND('[1]CATALOGO $$$$'!D37/1000,0)</f>
        <v>34679267024</v>
      </c>
      <c r="E37" s="36">
        <f>ROUND('[1]CATALOGO $$$$'!E37/1000,0)</f>
        <v>34679267024</v>
      </c>
      <c r="F37" s="36">
        <f>ROUND('[1]CATALOGO $$$$'!F37/1000,0)</f>
        <v>0</v>
      </c>
      <c r="G37" s="36">
        <f>ROUND('[1]CATALOGO $$$$'!G37/1000,0)</f>
        <v>0</v>
      </c>
      <c r="H37" s="37">
        <f>ROUND('[1]CATALOGO $$$$'!H37/1000,0)</f>
        <v>0</v>
      </c>
      <c r="I37" s="29">
        <f t="shared" si="2"/>
        <v>0</v>
      </c>
      <c r="J37" s="29">
        <f t="shared" si="3"/>
        <v>0</v>
      </c>
    </row>
    <row r="38" spans="1:10" x14ac:dyDescent="0.25">
      <c r="A38" s="30" t="s">
        <v>68</v>
      </c>
      <c r="B38" s="31" t="s">
        <v>69</v>
      </c>
      <c r="C38" s="32">
        <f>+C39+C43+C59</f>
        <v>31323299016</v>
      </c>
      <c r="D38" s="32">
        <f t="shared" ref="D38:H38" si="14">+D39+D43+D59</f>
        <v>24213582138</v>
      </c>
      <c r="E38" s="32">
        <f t="shared" si="14"/>
        <v>29441074226</v>
      </c>
      <c r="F38" s="32">
        <f t="shared" si="14"/>
        <v>36550791104</v>
      </c>
      <c r="G38" s="32">
        <f t="shared" si="14"/>
        <v>36550791104</v>
      </c>
      <c r="H38" s="33">
        <f t="shared" si="14"/>
        <v>0</v>
      </c>
      <c r="I38" s="29">
        <f>+C38-D38+E38-F38</f>
        <v>0</v>
      </c>
      <c r="J38" s="29">
        <f t="shared" si="3"/>
        <v>0</v>
      </c>
    </row>
    <row r="39" spans="1:10" x14ac:dyDescent="0.25">
      <c r="A39" s="30" t="s">
        <v>70</v>
      </c>
      <c r="B39" s="31" t="s">
        <v>71</v>
      </c>
      <c r="C39" s="32">
        <f>+C40</f>
        <v>8351600627</v>
      </c>
      <c r="D39" s="32">
        <f t="shared" ref="D39:H39" si="15">+D40</f>
        <v>19633113760</v>
      </c>
      <c r="E39" s="32">
        <f t="shared" si="15"/>
        <v>24096368426</v>
      </c>
      <c r="F39" s="32">
        <f t="shared" si="15"/>
        <v>12814855293</v>
      </c>
      <c r="G39" s="32">
        <f t="shared" si="15"/>
        <v>12814855293</v>
      </c>
      <c r="H39" s="33">
        <f t="shared" si="15"/>
        <v>0</v>
      </c>
      <c r="I39" s="29">
        <f t="shared" ref="I39:I90" si="16">+C39-D39+E39-F39</f>
        <v>0</v>
      </c>
      <c r="J39" s="29">
        <f t="shared" si="3"/>
        <v>0</v>
      </c>
    </row>
    <row r="40" spans="1:10" x14ac:dyDescent="0.25">
      <c r="A40" s="30" t="s">
        <v>72</v>
      </c>
      <c r="B40" s="31" t="s">
        <v>73</v>
      </c>
      <c r="C40" s="32">
        <f>SUM(C41:C42)</f>
        <v>8351600627</v>
      </c>
      <c r="D40" s="32">
        <f t="shared" ref="D40:H40" si="17">SUM(D41:D42)</f>
        <v>19633113760</v>
      </c>
      <c r="E40" s="32">
        <f t="shared" si="17"/>
        <v>24096368426</v>
      </c>
      <c r="F40" s="32">
        <f t="shared" si="17"/>
        <v>12814855293</v>
      </c>
      <c r="G40" s="32">
        <f t="shared" si="17"/>
        <v>12814855293</v>
      </c>
      <c r="H40" s="33">
        <f t="shared" si="17"/>
        <v>0</v>
      </c>
      <c r="I40" s="29">
        <f t="shared" si="16"/>
        <v>0</v>
      </c>
      <c r="J40" s="29">
        <f t="shared" si="3"/>
        <v>0</v>
      </c>
    </row>
    <row r="41" spans="1:10" x14ac:dyDescent="0.25">
      <c r="A41" s="34" t="s">
        <v>74</v>
      </c>
      <c r="B41" s="35" t="s">
        <v>75</v>
      </c>
      <c r="C41" s="36">
        <f>ROUND('[1]CATALOGO $$$$'!C41/1000,0)</f>
        <v>2999000000</v>
      </c>
      <c r="D41" s="36">
        <f>ROUND('[1]CATALOGO $$$$'!D41/1000,0)</f>
        <v>9716000000</v>
      </c>
      <c r="E41" s="36">
        <f>ROUND('[1]CATALOGO $$$$'!E41/1000,0)</f>
        <v>13221000000</v>
      </c>
      <c r="F41" s="36">
        <f>ROUND('[1]CATALOGO $$$$'!F41/1000,0)</f>
        <v>6504000000</v>
      </c>
      <c r="G41" s="36">
        <f>ROUND('[1]CATALOGO $$$$'!G41/1000,0)</f>
        <v>6504000000</v>
      </c>
      <c r="H41" s="37">
        <f>ROUND('[1]CATALOGO $$$$'!H41/1000,0)</f>
        <v>0</v>
      </c>
      <c r="I41" s="29">
        <f t="shared" si="16"/>
        <v>0</v>
      </c>
      <c r="J41" s="29">
        <f t="shared" si="3"/>
        <v>0</v>
      </c>
    </row>
    <row r="42" spans="1:10" x14ac:dyDescent="0.25">
      <c r="A42" s="34" t="s">
        <v>76</v>
      </c>
      <c r="B42" s="35" t="s">
        <v>77</v>
      </c>
      <c r="C42" s="36">
        <f>ROUND('[1]CATALOGO $$$$'!C42/1000,0)</f>
        <v>5352600627</v>
      </c>
      <c r="D42" s="36">
        <f>ROUND('[1]CATALOGO $$$$'!D42/1000,0)</f>
        <v>9917113760</v>
      </c>
      <c r="E42" s="36">
        <f>ROUND('[1]CATALOGO $$$$'!E42/1000,0)</f>
        <v>10875368426</v>
      </c>
      <c r="F42" s="36">
        <f>ROUND('[1]CATALOGO $$$$'!F42/1000,0)</f>
        <v>6310855293</v>
      </c>
      <c r="G42" s="36">
        <f>ROUND('[1]CATALOGO $$$$'!G42/1000,0)</f>
        <v>6310855293</v>
      </c>
      <c r="H42" s="37">
        <f>ROUND('[1]CATALOGO $$$$'!H42/1000,0)</f>
        <v>0</v>
      </c>
      <c r="I42" s="29">
        <f t="shared" si="16"/>
        <v>0</v>
      </c>
      <c r="J42" s="29">
        <f t="shared" si="3"/>
        <v>0</v>
      </c>
    </row>
    <row r="43" spans="1:10" x14ac:dyDescent="0.25">
      <c r="A43" s="30" t="s">
        <v>78</v>
      </c>
      <c r="B43" s="31" t="s">
        <v>79</v>
      </c>
      <c r="C43" s="32">
        <f>+C44+C47+C50+C52+C54+C56</f>
        <v>22939631212</v>
      </c>
      <c r="D43" s="32">
        <f t="shared" ref="D43:H43" si="18">+D44+D47+D50+D52+D54+D56</f>
        <v>4253729475</v>
      </c>
      <c r="E43" s="32">
        <f t="shared" si="18"/>
        <v>5022524855</v>
      </c>
      <c r="F43" s="32">
        <f t="shared" si="18"/>
        <v>23708426592</v>
      </c>
      <c r="G43" s="32">
        <f t="shared" si="18"/>
        <v>23708426592</v>
      </c>
      <c r="H43" s="33">
        <f t="shared" si="18"/>
        <v>0</v>
      </c>
      <c r="I43" s="29">
        <f t="shared" si="16"/>
        <v>0</v>
      </c>
      <c r="J43" s="29">
        <f t="shared" si="3"/>
        <v>0</v>
      </c>
    </row>
    <row r="44" spans="1:10" x14ac:dyDescent="0.25">
      <c r="A44" s="30" t="s">
        <v>80</v>
      </c>
      <c r="B44" s="31" t="s">
        <v>81</v>
      </c>
      <c r="C44" s="32">
        <f>SUM(C45:C46)</f>
        <v>91727647</v>
      </c>
      <c r="D44" s="32">
        <f t="shared" ref="D44:H44" si="19">SUM(D45:D46)</f>
        <v>160206594</v>
      </c>
      <c r="E44" s="32">
        <f t="shared" si="19"/>
        <v>162223768</v>
      </c>
      <c r="F44" s="32">
        <f t="shared" si="19"/>
        <v>93744821</v>
      </c>
      <c r="G44" s="32">
        <f t="shared" si="19"/>
        <v>93744821</v>
      </c>
      <c r="H44" s="33">
        <f t="shared" si="19"/>
        <v>0</v>
      </c>
      <c r="I44" s="29">
        <f t="shared" si="16"/>
        <v>0</v>
      </c>
      <c r="J44" s="29">
        <f t="shared" si="3"/>
        <v>0</v>
      </c>
    </row>
    <row r="45" spans="1:10" x14ac:dyDescent="0.25">
      <c r="A45" s="34" t="s">
        <v>82</v>
      </c>
      <c r="B45" s="35" t="s">
        <v>83</v>
      </c>
      <c r="C45" s="36">
        <f>ROUND('[1]CATALOGO $$$$'!C45/1000,0)</f>
        <v>30462781</v>
      </c>
      <c r="D45" s="36">
        <f>ROUND('[1]CATALOGO $$$$'!D45/1000,0)</f>
        <v>96851818</v>
      </c>
      <c r="E45" s="36">
        <f>ROUND('[1]CATALOGO $$$$'!E45/1000,0)</f>
        <v>100526949</v>
      </c>
      <c r="F45" s="36">
        <f>ROUND('[1]CATALOGO $$$$'!F45/1000,0)</f>
        <v>34137912</v>
      </c>
      <c r="G45" s="36">
        <f>ROUND('[1]CATALOGO $$$$'!G45/1000,0)</f>
        <v>34137912</v>
      </c>
      <c r="H45" s="37">
        <f>ROUND('[1]CATALOGO $$$$'!H45/1000,0)</f>
        <v>0</v>
      </c>
      <c r="I45" s="29">
        <f t="shared" si="16"/>
        <v>0</v>
      </c>
      <c r="J45" s="29">
        <f t="shared" si="3"/>
        <v>0</v>
      </c>
    </row>
    <row r="46" spans="1:10" x14ac:dyDescent="0.25">
      <c r="A46" s="34" t="s">
        <v>84</v>
      </c>
      <c r="B46" s="35" t="s">
        <v>85</v>
      </c>
      <c r="C46" s="36">
        <f>ROUND('[1]CATALOGO $$$$'!C46/1000,0)</f>
        <v>61264866</v>
      </c>
      <c r="D46" s="36">
        <f>ROUND('[1]CATALOGO $$$$'!D46/1000,0)</f>
        <v>63354776</v>
      </c>
      <c r="E46" s="36">
        <f>ROUND('[1]CATALOGO $$$$'!E46/1000,0)</f>
        <v>61696819</v>
      </c>
      <c r="F46" s="36">
        <f>ROUND('[1]CATALOGO $$$$'!F46/1000,0)+1</f>
        <v>59606909</v>
      </c>
      <c r="G46" s="36">
        <f>ROUND('[1]CATALOGO $$$$'!G46/1000,0)+1</f>
        <v>59606909</v>
      </c>
      <c r="H46" s="37">
        <f>ROUND('[1]CATALOGO $$$$'!H46/1000,0)</f>
        <v>0</v>
      </c>
      <c r="I46" s="29">
        <f t="shared" si="16"/>
        <v>0</v>
      </c>
      <c r="J46" s="29">
        <f t="shared" si="3"/>
        <v>0</v>
      </c>
    </row>
    <row r="47" spans="1:10" x14ac:dyDescent="0.25">
      <c r="A47" s="30" t="s">
        <v>86</v>
      </c>
      <c r="B47" s="31" t="s">
        <v>87</v>
      </c>
      <c r="C47" s="32">
        <f>SUM(C48:C49)</f>
        <v>20476</v>
      </c>
      <c r="D47" s="32">
        <f t="shared" ref="D47:H47" si="20">SUM(D48:D49)</f>
        <v>9864154</v>
      </c>
      <c r="E47" s="32">
        <f t="shared" si="20"/>
        <v>9844871</v>
      </c>
      <c r="F47" s="32">
        <f t="shared" si="20"/>
        <v>1193</v>
      </c>
      <c r="G47" s="32">
        <f t="shared" si="20"/>
        <v>1193</v>
      </c>
      <c r="H47" s="33">
        <f t="shared" si="20"/>
        <v>0</v>
      </c>
      <c r="I47" s="29">
        <f t="shared" si="16"/>
        <v>0</v>
      </c>
      <c r="J47" s="29">
        <f t="shared" si="3"/>
        <v>0</v>
      </c>
    </row>
    <row r="48" spans="1:10" x14ac:dyDescent="0.25">
      <c r="A48" s="34" t="s">
        <v>88</v>
      </c>
      <c r="B48" s="35" t="s">
        <v>89</v>
      </c>
      <c r="C48" s="36">
        <f>ROUND('[1]CATALOGO $$$$'!C48/1000,0)</f>
        <v>20368</v>
      </c>
      <c r="D48" s="36">
        <f>ROUND('[1]CATALOGO $$$$'!D48/1000,0)</f>
        <v>75791</v>
      </c>
      <c r="E48" s="36">
        <f>ROUND('[1]CATALOGO $$$$'!E48/1000,0)</f>
        <v>55423</v>
      </c>
      <c r="F48" s="36">
        <f>ROUND('[1]CATALOGO $$$$'!F48/1000,0)</f>
        <v>0</v>
      </c>
      <c r="G48" s="36">
        <f>ROUND('[1]CATALOGO $$$$'!G48/1000,0)</f>
        <v>0</v>
      </c>
      <c r="H48" s="37">
        <f>ROUND('[1]CATALOGO $$$$'!H48/1000,0)</f>
        <v>0</v>
      </c>
      <c r="I48" s="29">
        <f t="shared" si="16"/>
        <v>0</v>
      </c>
      <c r="J48" s="29">
        <f t="shared" si="3"/>
        <v>0</v>
      </c>
    </row>
    <row r="49" spans="1:10" x14ac:dyDescent="0.25">
      <c r="A49" s="34" t="s">
        <v>90</v>
      </c>
      <c r="B49" s="35" t="s">
        <v>91</v>
      </c>
      <c r="C49" s="36">
        <f>ROUND('[1]CATALOGO $$$$'!C49/1000,0)</f>
        <v>108</v>
      </c>
      <c r="D49" s="36">
        <f>ROUND('[1]CATALOGO $$$$'!D49/1000,0)</f>
        <v>9788363</v>
      </c>
      <c r="E49" s="36">
        <f>ROUND('[1]CATALOGO $$$$'!E49/1000,0)</f>
        <v>9789448</v>
      </c>
      <c r="F49" s="36">
        <f>ROUND('[1]CATALOGO $$$$'!F49/1000,0)</f>
        <v>1193</v>
      </c>
      <c r="G49" s="36">
        <f>ROUND('[1]CATALOGO $$$$'!G49/1000,0)</f>
        <v>1193</v>
      </c>
      <c r="H49" s="37">
        <f>ROUND('[1]CATALOGO $$$$'!H49/1000,0)</f>
        <v>0</v>
      </c>
      <c r="I49" s="29">
        <f t="shared" si="16"/>
        <v>0</v>
      </c>
      <c r="J49" s="29">
        <f t="shared" si="3"/>
        <v>0</v>
      </c>
    </row>
    <row r="50" spans="1:10" x14ac:dyDescent="0.25">
      <c r="A50" s="30" t="s">
        <v>92</v>
      </c>
      <c r="B50" s="31" t="s">
        <v>93</v>
      </c>
      <c r="C50" s="32">
        <f>SUM(C51)</f>
        <v>-478164</v>
      </c>
      <c r="D50" s="32">
        <f t="shared" ref="D50:H50" si="21">SUM(D51)</f>
        <v>0</v>
      </c>
      <c r="E50" s="32">
        <f t="shared" si="21"/>
        <v>6286</v>
      </c>
      <c r="F50" s="32">
        <f t="shared" si="21"/>
        <v>-471878</v>
      </c>
      <c r="G50" s="32">
        <f t="shared" si="21"/>
        <v>-471878</v>
      </c>
      <c r="H50" s="33">
        <f t="shared" si="21"/>
        <v>0</v>
      </c>
      <c r="I50" s="29">
        <f t="shared" si="16"/>
        <v>0</v>
      </c>
      <c r="J50" s="29">
        <f t="shared" si="3"/>
        <v>0</v>
      </c>
    </row>
    <row r="51" spans="1:10" x14ac:dyDescent="0.25">
      <c r="A51" s="34" t="s">
        <v>94</v>
      </c>
      <c r="B51" s="35" t="s">
        <v>95</v>
      </c>
      <c r="C51" s="36">
        <f>ROUND('[1]CATALOGO $$$$'!C51/1000,0)-1</f>
        <v>-478164</v>
      </c>
      <c r="D51" s="36">
        <f>ROUND('[1]CATALOGO $$$$'!D51/1000,0)</f>
        <v>0</v>
      </c>
      <c r="E51" s="36">
        <f>ROUND('[1]CATALOGO $$$$'!E51/1000,0)</f>
        <v>6286</v>
      </c>
      <c r="F51" s="36">
        <f>ROUND('[1]CATALOGO $$$$'!F51/1000,0)-1</f>
        <v>-471878</v>
      </c>
      <c r="G51" s="36">
        <f>ROUND('[1]CATALOGO $$$$'!G51/1000,0)-1</f>
        <v>-471878</v>
      </c>
      <c r="H51" s="37">
        <f>ROUND('[1]CATALOGO $$$$'!H51/1000,0)</f>
        <v>0</v>
      </c>
      <c r="I51" s="29">
        <f t="shared" si="16"/>
        <v>0</v>
      </c>
      <c r="J51" s="29">
        <f t="shared" si="3"/>
        <v>0</v>
      </c>
    </row>
    <row r="52" spans="1:10" x14ac:dyDescent="0.25">
      <c r="A52" s="30" t="s">
        <v>96</v>
      </c>
      <c r="B52" s="31" t="s">
        <v>97</v>
      </c>
      <c r="C52" s="32">
        <f>SUM(C53)</f>
        <v>22002679585</v>
      </c>
      <c r="D52" s="32">
        <f t="shared" ref="D52:H52" si="22">SUM(D53)</f>
        <v>4068380089</v>
      </c>
      <c r="E52" s="32">
        <f t="shared" si="22"/>
        <v>4763231715</v>
      </c>
      <c r="F52" s="32">
        <f t="shared" si="22"/>
        <v>22697531211</v>
      </c>
      <c r="G52" s="32">
        <f t="shared" si="22"/>
        <v>22697531211</v>
      </c>
      <c r="H52" s="33">
        <f t="shared" si="22"/>
        <v>0</v>
      </c>
      <c r="I52" s="29">
        <f t="shared" si="16"/>
        <v>0</v>
      </c>
      <c r="J52" s="29">
        <f t="shared" si="3"/>
        <v>0</v>
      </c>
    </row>
    <row r="53" spans="1:10" x14ac:dyDescent="0.25">
      <c r="A53" s="34" t="s">
        <v>98</v>
      </c>
      <c r="B53" s="35" t="s">
        <v>99</v>
      </c>
      <c r="C53" s="36">
        <f>ROUND('[1]CATALOGO $$$$'!C53/1000,0)</f>
        <v>22002679585</v>
      </c>
      <c r="D53" s="36">
        <f>ROUND('[1]CATALOGO $$$$'!D53/1000,0)</f>
        <v>4068380089</v>
      </c>
      <c r="E53" s="36">
        <f>ROUND('[1]CATALOGO $$$$'!E53/1000,0)</f>
        <v>4763231715</v>
      </c>
      <c r="F53" s="36">
        <f>ROUND('[1]CATALOGO $$$$'!F53/1000,0)</f>
        <v>22697531211</v>
      </c>
      <c r="G53" s="36">
        <f>ROUND('[1]CATALOGO $$$$'!G53/1000,0)</f>
        <v>22697531211</v>
      </c>
      <c r="H53" s="37">
        <f>ROUND('[1]CATALOGO $$$$'!H53/1000,0)</f>
        <v>0</v>
      </c>
      <c r="I53" s="29">
        <f t="shared" si="16"/>
        <v>0</v>
      </c>
      <c r="J53" s="29">
        <f t="shared" si="3"/>
        <v>0</v>
      </c>
    </row>
    <row r="54" spans="1:10" x14ac:dyDescent="0.25">
      <c r="A54" s="30" t="s">
        <v>100</v>
      </c>
      <c r="B54" s="31" t="s">
        <v>101</v>
      </c>
      <c r="C54" s="32">
        <f>SUM(C55)</f>
        <v>231984</v>
      </c>
      <c r="D54" s="32">
        <f t="shared" ref="D54:H54" si="23">SUM(D55)</f>
        <v>1167918</v>
      </c>
      <c r="E54" s="32">
        <f t="shared" si="23"/>
        <v>1639457</v>
      </c>
      <c r="F54" s="32">
        <f t="shared" si="23"/>
        <v>703523</v>
      </c>
      <c r="G54" s="32">
        <f t="shared" si="23"/>
        <v>703523</v>
      </c>
      <c r="H54" s="33">
        <f t="shared" si="23"/>
        <v>0</v>
      </c>
      <c r="I54" s="29">
        <f t="shared" si="16"/>
        <v>0</v>
      </c>
      <c r="J54" s="29">
        <f t="shared" si="3"/>
        <v>0</v>
      </c>
    </row>
    <row r="55" spans="1:10" x14ac:dyDescent="0.25">
      <c r="A55" s="34" t="s">
        <v>102</v>
      </c>
      <c r="B55" s="35" t="s">
        <v>103</v>
      </c>
      <c r="C55" s="36">
        <f>ROUND('[1]CATALOGO $$$$'!C55/1000,0)+1</f>
        <v>231984</v>
      </c>
      <c r="D55" s="36">
        <f>ROUND('[1]CATALOGO $$$$'!D55/1000,0)</f>
        <v>1167918</v>
      </c>
      <c r="E55" s="36">
        <f>ROUND('[1]CATALOGO $$$$'!E55/1000,0)</f>
        <v>1639457</v>
      </c>
      <c r="F55" s="36">
        <f>ROUND('[1]CATALOGO $$$$'!F55/1000,0)+1</f>
        <v>703523</v>
      </c>
      <c r="G55" s="36">
        <f>ROUND('[1]CATALOGO $$$$'!G55/1000,0)+1</f>
        <v>703523</v>
      </c>
      <c r="H55" s="37">
        <f>ROUND('[1]CATALOGO $$$$'!H55/1000,0)</f>
        <v>0</v>
      </c>
      <c r="I55" s="29">
        <f t="shared" si="16"/>
        <v>0</v>
      </c>
      <c r="J55" s="29">
        <f t="shared" si="3"/>
        <v>0</v>
      </c>
    </row>
    <row r="56" spans="1:10" x14ac:dyDescent="0.25">
      <c r="A56" s="30" t="s">
        <v>104</v>
      </c>
      <c r="B56" s="31" t="s">
        <v>105</v>
      </c>
      <c r="C56" s="32">
        <f>SUM(C57:C58)</f>
        <v>845449684</v>
      </c>
      <c r="D56" s="32">
        <f t="shared" ref="D56:H56" si="24">SUM(D57:D58)</f>
        <v>14110720</v>
      </c>
      <c r="E56" s="32">
        <f t="shared" si="24"/>
        <v>85578758</v>
      </c>
      <c r="F56" s="32">
        <f t="shared" si="24"/>
        <v>916917722</v>
      </c>
      <c r="G56" s="32">
        <f t="shared" si="24"/>
        <v>916917722</v>
      </c>
      <c r="H56" s="33">
        <f t="shared" si="24"/>
        <v>0</v>
      </c>
      <c r="I56" s="29">
        <f t="shared" si="16"/>
        <v>0</v>
      </c>
      <c r="J56" s="29">
        <f t="shared" si="3"/>
        <v>0</v>
      </c>
    </row>
    <row r="57" spans="1:10" x14ac:dyDescent="0.25">
      <c r="A57" s="34" t="s">
        <v>106</v>
      </c>
      <c r="B57" s="35" t="s">
        <v>107</v>
      </c>
      <c r="C57" s="36">
        <f>ROUND('[1]CATALOGO $$$$'!C57/1000,0)</f>
        <v>619811423</v>
      </c>
      <c r="D57" s="36">
        <f>ROUND('[1]CATALOGO $$$$'!D57/1000,0)</f>
        <v>14110720</v>
      </c>
      <c r="E57" s="36">
        <f>ROUND('[1]CATALOGO $$$$'!E57/1000,0)</f>
        <v>85578758</v>
      </c>
      <c r="F57" s="36">
        <f>ROUND('[1]CATALOGO $$$$'!F57/1000,0)+1</f>
        <v>691279461</v>
      </c>
      <c r="G57" s="36">
        <f>ROUND('[1]CATALOGO $$$$'!G57/1000,0)+1</f>
        <v>691279461</v>
      </c>
      <c r="H57" s="37">
        <f>ROUND('[1]CATALOGO $$$$'!H57/1000,0)</f>
        <v>0</v>
      </c>
      <c r="I57" s="29">
        <f t="shared" si="16"/>
        <v>0</v>
      </c>
      <c r="J57" s="29">
        <f t="shared" si="3"/>
        <v>0</v>
      </c>
    </row>
    <row r="58" spans="1:10" x14ac:dyDescent="0.25">
      <c r="A58" s="34" t="s">
        <v>108</v>
      </c>
      <c r="B58" s="35" t="s">
        <v>109</v>
      </c>
      <c r="C58" s="36">
        <f>ROUND('[1]CATALOGO $$$$'!C58/1000,0)</f>
        <v>225638261</v>
      </c>
      <c r="D58" s="36">
        <f>ROUND('[1]CATALOGO $$$$'!D58/1000,0)</f>
        <v>0</v>
      </c>
      <c r="E58" s="36">
        <f>ROUND('[1]CATALOGO $$$$'!E58/1000,0)</f>
        <v>0</v>
      </c>
      <c r="F58" s="36">
        <f>ROUND('[1]CATALOGO $$$$'!F58/1000,0)</f>
        <v>225638261</v>
      </c>
      <c r="G58" s="36">
        <f>ROUND('[1]CATALOGO $$$$'!G58/1000,0)</f>
        <v>225638261</v>
      </c>
      <c r="H58" s="37">
        <f>ROUND('[1]CATALOGO $$$$'!H58/1000,0)</f>
        <v>0</v>
      </c>
      <c r="I58" s="29">
        <f t="shared" si="16"/>
        <v>0</v>
      </c>
      <c r="J58" s="29">
        <f t="shared" si="3"/>
        <v>0</v>
      </c>
    </row>
    <row r="59" spans="1:10" x14ac:dyDescent="0.25">
      <c r="A59" s="30" t="s">
        <v>110</v>
      </c>
      <c r="B59" s="31" t="s">
        <v>111</v>
      </c>
      <c r="C59" s="32">
        <f>+C60</f>
        <v>32067177</v>
      </c>
      <c r="D59" s="32">
        <f t="shared" ref="D59:H59" si="25">+D60</f>
        <v>326738903</v>
      </c>
      <c r="E59" s="32">
        <f t="shared" si="25"/>
        <v>322180945</v>
      </c>
      <c r="F59" s="32">
        <f t="shared" si="25"/>
        <v>27509219</v>
      </c>
      <c r="G59" s="32">
        <f t="shared" si="25"/>
        <v>27509219</v>
      </c>
      <c r="H59" s="33">
        <f t="shared" si="25"/>
        <v>0</v>
      </c>
      <c r="I59" s="29">
        <f t="shared" si="16"/>
        <v>0</v>
      </c>
      <c r="J59" s="29">
        <f t="shared" si="3"/>
        <v>0</v>
      </c>
    </row>
    <row r="60" spans="1:10" x14ac:dyDescent="0.25">
      <c r="A60" s="30" t="s">
        <v>112</v>
      </c>
      <c r="B60" s="31" t="s">
        <v>113</v>
      </c>
      <c r="C60" s="32">
        <f>SUM(C61:C62)</f>
        <v>32067177</v>
      </c>
      <c r="D60" s="32">
        <f t="shared" ref="D60:H60" si="26">SUM(D61:D62)</f>
        <v>326738903</v>
      </c>
      <c r="E60" s="32">
        <f t="shared" si="26"/>
        <v>322180945</v>
      </c>
      <c r="F60" s="32">
        <f t="shared" si="26"/>
        <v>27509219</v>
      </c>
      <c r="G60" s="32">
        <f t="shared" si="26"/>
        <v>27509219</v>
      </c>
      <c r="H60" s="33">
        <f t="shared" si="26"/>
        <v>0</v>
      </c>
      <c r="I60" s="29">
        <f t="shared" si="16"/>
        <v>0</v>
      </c>
      <c r="J60" s="29">
        <f t="shared" si="3"/>
        <v>0</v>
      </c>
    </row>
    <row r="61" spans="1:10" x14ac:dyDescent="0.25">
      <c r="A61" s="34" t="s">
        <v>114</v>
      </c>
      <c r="B61" s="35" t="s">
        <v>115</v>
      </c>
      <c r="C61" s="36">
        <f>ROUND('[1]CATALOGO $$$$'!C61/1000,0)</f>
        <v>32015736</v>
      </c>
      <c r="D61" s="36">
        <f>ROUND('[1]CATALOGO $$$$'!D61/1000,0)</f>
        <v>326738903</v>
      </c>
      <c r="E61" s="36">
        <f>ROUND('[1]CATALOGO $$$$'!E61/1000,0)</f>
        <v>322180945</v>
      </c>
      <c r="F61" s="36">
        <f>ROUND('[1]CATALOGO $$$$'!F61/1000,0)</f>
        <v>27457778</v>
      </c>
      <c r="G61" s="36">
        <f>ROUND('[1]CATALOGO $$$$'!G61/1000,0)</f>
        <v>27457778</v>
      </c>
      <c r="H61" s="37">
        <f>ROUND('[1]CATALOGO $$$$'!H61/1000,0)</f>
        <v>0</v>
      </c>
      <c r="I61" s="29">
        <f t="shared" si="16"/>
        <v>0</v>
      </c>
      <c r="J61" s="29">
        <f t="shared" si="3"/>
        <v>0</v>
      </c>
    </row>
    <row r="62" spans="1:10" x14ac:dyDescent="0.25">
      <c r="A62" s="34" t="s">
        <v>116</v>
      </c>
      <c r="B62" s="35" t="s">
        <v>117</v>
      </c>
      <c r="C62" s="36">
        <f>ROUND('[1]CATALOGO $$$$'!C62/1000,0)</f>
        <v>51441</v>
      </c>
      <c r="D62" s="36">
        <f>ROUND('[1]CATALOGO $$$$'!D62/1000,0)</f>
        <v>0</v>
      </c>
      <c r="E62" s="36">
        <f>ROUND('[1]CATALOGO $$$$'!E62/1000,0)</f>
        <v>0</v>
      </c>
      <c r="F62" s="36">
        <f>ROUND('[1]CATALOGO $$$$'!F62/1000,0)</f>
        <v>51441</v>
      </c>
      <c r="G62" s="36">
        <f>ROUND('[1]CATALOGO $$$$'!G62/1000,0)</f>
        <v>51441</v>
      </c>
      <c r="H62" s="37">
        <f>ROUND('[1]CATALOGO $$$$'!H62/1000,0)</f>
        <v>0</v>
      </c>
      <c r="I62" s="29">
        <f t="shared" si="16"/>
        <v>0</v>
      </c>
      <c r="J62" s="29">
        <f t="shared" si="3"/>
        <v>0</v>
      </c>
    </row>
    <row r="63" spans="1:10" x14ac:dyDescent="0.25">
      <c r="A63" s="30" t="s">
        <v>118</v>
      </c>
      <c r="B63" s="31" t="s">
        <v>119</v>
      </c>
      <c r="C63" s="32">
        <f>+C64</f>
        <v>1271931011</v>
      </c>
      <c r="D63" s="32">
        <f t="shared" ref="D63:H64" si="27">+D64</f>
        <v>0</v>
      </c>
      <c r="E63" s="32">
        <f t="shared" si="27"/>
        <v>0</v>
      </c>
      <c r="F63" s="32">
        <f t="shared" si="27"/>
        <v>1271931011</v>
      </c>
      <c r="G63" s="32">
        <f t="shared" si="27"/>
        <v>0</v>
      </c>
      <c r="H63" s="33">
        <f t="shared" si="27"/>
        <v>1271931011</v>
      </c>
      <c r="I63" s="29">
        <f t="shared" si="16"/>
        <v>0</v>
      </c>
      <c r="J63" s="29">
        <f t="shared" si="3"/>
        <v>0</v>
      </c>
    </row>
    <row r="64" spans="1:10" x14ac:dyDescent="0.25">
      <c r="A64" s="30" t="s">
        <v>120</v>
      </c>
      <c r="B64" s="31" t="s">
        <v>121</v>
      </c>
      <c r="C64" s="32">
        <f>+C65</f>
        <v>1271931011</v>
      </c>
      <c r="D64" s="32">
        <f t="shared" si="27"/>
        <v>0</v>
      </c>
      <c r="E64" s="32">
        <f t="shared" si="27"/>
        <v>0</v>
      </c>
      <c r="F64" s="32">
        <f t="shared" si="27"/>
        <v>1271931011</v>
      </c>
      <c r="G64" s="32">
        <f t="shared" si="27"/>
        <v>0</v>
      </c>
      <c r="H64" s="33">
        <f t="shared" si="27"/>
        <v>1271931011</v>
      </c>
      <c r="I64" s="29">
        <f t="shared" si="16"/>
        <v>0</v>
      </c>
      <c r="J64" s="29">
        <f t="shared" si="3"/>
        <v>0</v>
      </c>
    </row>
    <row r="65" spans="1:10" x14ac:dyDescent="0.25">
      <c r="A65" s="30" t="s">
        <v>122</v>
      </c>
      <c r="B65" s="31" t="s">
        <v>123</v>
      </c>
      <c r="C65" s="32">
        <f>SUM(C66)</f>
        <v>1271931011</v>
      </c>
      <c r="D65" s="32">
        <f t="shared" ref="D65:H65" si="28">SUM(D66)</f>
        <v>0</v>
      </c>
      <c r="E65" s="32">
        <f t="shared" si="28"/>
        <v>0</v>
      </c>
      <c r="F65" s="32">
        <f t="shared" si="28"/>
        <v>1271931011</v>
      </c>
      <c r="G65" s="32">
        <f t="shared" si="28"/>
        <v>0</v>
      </c>
      <c r="H65" s="33">
        <f t="shared" si="28"/>
        <v>1271931011</v>
      </c>
      <c r="I65" s="29">
        <f t="shared" si="16"/>
        <v>0</v>
      </c>
      <c r="J65" s="29">
        <f t="shared" si="3"/>
        <v>0</v>
      </c>
    </row>
    <row r="66" spans="1:10" x14ac:dyDescent="0.25">
      <c r="A66" s="34" t="s">
        <v>124</v>
      </c>
      <c r="B66" s="35" t="s">
        <v>125</v>
      </c>
      <c r="C66" s="36">
        <f>ROUND('[1]CATALOGO $$$$'!C66/1000,0)</f>
        <v>1271931011</v>
      </c>
      <c r="D66" s="36">
        <f>ROUND('[1]CATALOGO $$$$'!D66/1000,0)</f>
        <v>0</v>
      </c>
      <c r="E66" s="36">
        <f>ROUND('[1]CATALOGO $$$$'!E66/1000,0)</f>
        <v>0</v>
      </c>
      <c r="F66" s="36">
        <f>ROUND('[1]CATALOGO $$$$'!F66/1000,0)</f>
        <v>1271931011</v>
      </c>
      <c r="G66" s="36">
        <f>ROUND('[1]CATALOGO $$$$'!G66/1000,0)</f>
        <v>0</v>
      </c>
      <c r="H66" s="37">
        <f>ROUND('[1]CATALOGO $$$$'!H66/1000,0)</f>
        <v>1271931011</v>
      </c>
      <c r="I66" s="29">
        <f t="shared" si="16"/>
        <v>0</v>
      </c>
      <c r="J66" s="29">
        <f t="shared" si="3"/>
        <v>0</v>
      </c>
    </row>
    <row r="67" spans="1:10" x14ac:dyDescent="0.25">
      <c r="A67" s="30" t="s">
        <v>126</v>
      </c>
      <c r="B67" s="31" t="s">
        <v>127</v>
      </c>
      <c r="C67" s="32">
        <f>SUM(C68)</f>
        <v>0</v>
      </c>
      <c r="D67" s="32">
        <f t="shared" ref="D67:H67" si="29">SUM(D68)</f>
        <v>0</v>
      </c>
      <c r="E67" s="32">
        <f t="shared" si="29"/>
        <v>0</v>
      </c>
      <c r="F67" s="32">
        <f t="shared" si="29"/>
        <v>0</v>
      </c>
      <c r="G67" s="32">
        <f t="shared" si="29"/>
        <v>0</v>
      </c>
      <c r="H67" s="33">
        <f t="shared" si="29"/>
        <v>0</v>
      </c>
      <c r="I67" s="29">
        <f t="shared" si="16"/>
        <v>0</v>
      </c>
      <c r="J67" s="29">
        <f t="shared" si="3"/>
        <v>0</v>
      </c>
    </row>
    <row r="68" spans="1:10" x14ac:dyDescent="0.25">
      <c r="A68" s="34" t="s">
        <v>128</v>
      </c>
      <c r="B68" s="35" t="s">
        <v>129</v>
      </c>
      <c r="C68" s="36">
        <f>ROUND('[1]CATALOGO $$$$'!C68/1000,0)</f>
        <v>0</v>
      </c>
      <c r="D68" s="36">
        <f>ROUND('[1]CATALOGO $$$$'!D68/1000,0)</f>
        <v>0</v>
      </c>
      <c r="E68" s="36">
        <f>ROUND('[1]CATALOGO $$$$'!E68/1000,0)</f>
        <v>0</v>
      </c>
      <c r="F68" s="36">
        <f>ROUND('[1]CATALOGO $$$$'!F68/1000,0)</f>
        <v>0</v>
      </c>
      <c r="G68" s="36">
        <f>ROUND('[1]CATALOGO $$$$'!G68/1000,0)</f>
        <v>0</v>
      </c>
      <c r="H68" s="37">
        <f>ROUND('[1]CATALOGO $$$$'!H68/1000,0)</f>
        <v>0</v>
      </c>
      <c r="I68" s="29">
        <f t="shared" si="16"/>
        <v>0</v>
      </c>
      <c r="J68" s="29">
        <f t="shared" si="3"/>
        <v>0</v>
      </c>
    </row>
    <row r="69" spans="1:10" x14ac:dyDescent="0.25">
      <c r="A69" s="30" t="s">
        <v>130</v>
      </c>
      <c r="B69" s="31" t="s">
        <v>131</v>
      </c>
      <c r="C69" s="32">
        <f>+C70+C80</f>
        <v>51009458083</v>
      </c>
      <c r="D69" s="32">
        <f t="shared" ref="D69:H69" si="30">+D70+D80</f>
        <v>36124488462</v>
      </c>
      <c r="E69" s="32">
        <f t="shared" si="30"/>
        <v>97284279122</v>
      </c>
      <c r="F69" s="32">
        <f t="shared" si="30"/>
        <v>112169248743</v>
      </c>
      <c r="G69" s="32">
        <f t="shared" si="30"/>
        <v>0</v>
      </c>
      <c r="H69" s="33">
        <f t="shared" si="30"/>
        <v>112169248743</v>
      </c>
      <c r="I69" s="29">
        <f t="shared" si="16"/>
        <v>0</v>
      </c>
      <c r="J69" s="29">
        <f t="shared" si="3"/>
        <v>0</v>
      </c>
    </row>
    <row r="70" spans="1:10" x14ac:dyDescent="0.25">
      <c r="A70" s="30" t="s">
        <v>132</v>
      </c>
      <c r="B70" s="31" t="s">
        <v>133</v>
      </c>
      <c r="C70" s="32">
        <f>+C71+C75+C77</f>
        <v>50721270680</v>
      </c>
      <c r="D70" s="32">
        <f t="shared" ref="D70:H70" si="31">+D71+D75+D77</f>
        <v>31377139412</v>
      </c>
      <c r="E70" s="32">
        <f t="shared" si="31"/>
        <v>91614292577</v>
      </c>
      <c r="F70" s="32">
        <f t="shared" si="31"/>
        <v>110958423845</v>
      </c>
      <c r="G70" s="32">
        <f t="shared" si="31"/>
        <v>0</v>
      </c>
      <c r="H70" s="33">
        <f t="shared" si="31"/>
        <v>110958423845</v>
      </c>
      <c r="I70" s="29">
        <f t="shared" si="16"/>
        <v>0</v>
      </c>
      <c r="J70" s="29">
        <f t="shared" si="3"/>
        <v>0</v>
      </c>
    </row>
    <row r="71" spans="1:10" x14ac:dyDescent="0.25">
      <c r="A71" s="30" t="s">
        <v>134</v>
      </c>
      <c r="B71" s="31" t="s">
        <v>135</v>
      </c>
      <c r="C71" s="32">
        <f>SUM(C72:C74)</f>
        <v>108116241</v>
      </c>
      <c r="D71" s="32">
        <f t="shared" ref="D71:H71" si="32">SUM(D72:D74)</f>
        <v>2610820</v>
      </c>
      <c r="E71" s="32">
        <f t="shared" si="32"/>
        <v>124526263</v>
      </c>
      <c r="F71" s="32">
        <f t="shared" si="32"/>
        <v>230031684</v>
      </c>
      <c r="G71" s="32">
        <f t="shared" si="32"/>
        <v>0</v>
      </c>
      <c r="H71" s="33">
        <f t="shared" si="32"/>
        <v>230031684</v>
      </c>
      <c r="I71" s="29">
        <f t="shared" si="16"/>
        <v>0</v>
      </c>
      <c r="J71" s="29">
        <f t="shared" si="3"/>
        <v>0</v>
      </c>
    </row>
    <row r="72" spans="1:10" x14ac:dyDescent="0.25">
      <c r="A72" s="34" t="s">
        <v>136</v>
      </c>
      <c r="B72" s="35" t="s">
        <v>137</v>
      </c>
      <c r="C72" s="36">
        <f>ROUND('[1]CATALOGO $$$$'!C72/1000,0)+1</f>
        <v>30617239</v>
      </c>
      <c r="D72" s="36">
        <f>ROUND('[1]CATALOGO $$$$'!D72/1000,0)</f>
        <v>2609229</v>
      </c>
      <c r="E72" s="36">
        <f>ROUND('[1]CATALOGO $$$$'!E72/1000,0)</f>
        <v>30236476</v>
      </c>
      <c r="F72" s="36">
        <f>ROUND('[1]CATALOGO $$$$'!F72/1000,0)</f>
        <v>58244486</v>
      </c>
      <c r="G72" s="36">
        <f>ROUND('[1]CATALOGO $$$$'!G72/1000,0)</f>
        <v>0</v>
      </c>
      <c r="H72" s="37">
        <f>ROUND('[1]CATALOGO $$$$'!H72/1000,0)</f>
        <v>58244486</v>
      </c>
      <c r="I72" s="29">
        <f t="shared" si="16"/>
        <v>0</v>
      </c>
      <c r="J72" s="29">
        <f t="shared" si="3"/>
        <v>0</v>
      </c>
    </row>
    <row r="73" spans="1:10" x14ac:dyDescent="0.25">
      <c r="A73" s="34" t="s">
        <v>138</v>
      </c>
      <c r="B73" s="35" t="s">
        <v>139</v>
      </c>
      <c r="C73" s="36">
        <f>ROUND('[1]CATALOGO $$$$'!C73/1000,0)</f>
        <v>15677483</v>
      </c>
      <c r="D73" s="36">
        <f>ROUND('[1]CATALOGO $$$$'!D73/1000,0)</f>
        <v>510</v>
      </c>
      <c r="E73" s="36">
        <f>ROUND('[1]CATALOGO $$$$'!E73/1000,0)</f>
        <v>483863</v>
      </c>
      <c r="F73" s="36">
        <f>ROUND('[1]CATALOGO $$$$'!F73/1000,0)-1</f>
        <v>16160836</v>
      </c>
      <c r="G73" s="36">
        <f>ROUND('[1]CATALOGO $$$$'!G73/1000,0)</f>
        <v>0</v>
      </c>
      <c r="H73" s="37">
        <f>ROUND('[1]CATALOGO $$$$'!H73/1000,0)-1</f>
        <v>16160836</v>
      </c>
      <c r="I73" s="29">
        <f t="shared" si="16"/>
        <v>0</v>
      </c>
      <c r="J73" s="29">
        <f t="shared" si="3"/>
        <v>0</v>
      </c>
    </row>
    <row r="74" spans="1:10" x14ac:dyDescent="0.25">
      <c r="A74" s="34" t="s">
        <v>140</v>
      </c>
      <c r="B74" s="35" t="s">
        <v>141</v>
      </c>
      <c r="C74" s="36">
        <f>ROUND('[1]CATALOGO $$$$'!C74/1000,0)</f>
        <v>61821519</v>
      </c>
      <c r="D74" s="36">
        <f>ROUND('[1]CATALOGO $$$$'!D74/1000,0)</f>
        <v>1081</v>
      </c>
      <c r="E74" s="36">
        <f>ROUND('[1]CATALOGO $$$$'!E74/1000,0)</f>
        <v>93805924</v>
      </c>
      <c r="F74" s="36">
        <f>ROUND('[1]CATALOGO $$$$'!F74/1000,0)</f>
        <v>155626362</v>
      </c>
      <c r="G74" s="36">
        <f>ROUND('[1]CATALOGO $$$$'!G74/1000,0)</f>
        <v>0</v>
      </c>
      <c r="H74" s="37">
        <f>ROUND('[1]CATALOGO $$$$'!H74/1000,0)</f>
        <v>155626362</v>
      </c>
      <c r="I74" s="29">
        <f t="shared" si="16"/>
        <v>0</v>
      </c>
      <c r="J74" s="29">
        <f t="shared" si="3"/>
        <v>0</v>
      </c>
    </row>
    <row r="75" spans="1:10" x14ac:dyDescent="0.25">
      <c r="A75" s="30" t="s">
        <v>142</v>
      </c>
      <c r="B75" s="31" t="s">
        <v>143</v>
      </c>
      <c r="C75" s="32">
        <f>SUM(C76)</f>
        <v>48414669865</v>
      </c>
      <c r="D75" s="32">
        <f t="shared" ref="D75:H75" si="33">SUM(D76)</f>
        <v>23136831495</v>
      </c>
      <c r="E75" s="32">
        <f t="shared" si="33"/>
        <v>79672019110</v>
      </c>
      <c r="F75" s="32">
        <f t="shared" si="33"/>
        <v>104949857480</v>
      </c>
      <c r="G75" s="32">
        <f t="shared" si="33"/>
        <v>0</v>
      </c>
      <c r="H75" s="33">
        <f t="shared" si="33"/>
        <v>104949857480</v>
      </c>
      <c r="I75" s="29">
        <f t="shared" si="16"/>
        <v>0</v>
      </c>
      <c r="J75" s="29">
        <f t="shared" si="3"/>
        <v>0</v>
      </c>
    </row>
    <row r="76" spans="1:10" x14ac:dyDescent="0.25">
      <c r="A76" s="34" t="s">
        <v>144</v>
      </c>
      <c r="B76" s="35" t="s">
        <v>145</v>
      </c>
      <c r="C76" s="36">
        <f>ROUND('[1]CATALOGO $$$$'!C76/1000,0)-1</f>
        <v>48414669865</v>
      </c>
      <c r="D76" s="36">
        <f>ROUND('[1]CATALOGO $$$$'!D76/1000,0)</f>
        <v>23136831495</v>
      </c>
      <c r="E76" s="36">
        <f>ROUND('[1]CATALOGO $$$$'!E76/1000,0)</f>
        <v>79672019110</v>
      </c>
      <c r="F76" s="36">
        <f>ROUND('[1]CATALOGO $$$$'!F76/1000,0)</f>
        <v>104949857480</v>
      </c>
      <c r="G76" s="36">
        <f>ROUND('[1]CATALOGO $$$$'!G76/1000,0)</f>
        <v>0</v>
      </c>
      <c r="H76" s="37">
        <f>ROUND('[1]CATALOGO $$$$'!H76/1000,0)</f>
        <v>104949857480</v>
      </c>
      <c r="I76" s="29">
        <f t="shared" si="16"/>
        <v>0</v>
      </c>
      <c r="J76" s="29">
        <f t="shared" ref="J76:J130" si="34">+F76-G76-H76</f>
        <v>0</v>
      </c>
    </row>
    <row r="77" spans="1:10" x14ac:dyDescent="0.25">
      <c r="A77" s="30" t="s">
        <v>146</v>
      </c>
      <c r="B77" s="31" t="s">
        <v>147</v>
      </c>
      <c r="C77" s="32">
        <f>SUM(C78:C79)</f>
        <v>2198484574</v>
      </c>
      <c r="D77" s="32">
        <f t="shared" ref="D77:H77" si="35">SUM(D78:D79)</f>
        <v>8237697097</v>
      </c>
      <c r="E77" s="32">
        <f t="shared" si="35"/>
        <v>11817747204</v>
      </c>
      <c r="F77" s="32">
        <f t="shared" si="35"/>
        <v>5778534681</v>
      </c>
      <c r="G77" s="32">
        <f t="shared" si="35"/>
        <v>0</v>
      </c>
      <c r="H77" s="33">
        <f t="shared" si="35"/>
        <v>5778534681</v>
      </c>
      <c r="I77" s="29">
        <f t="shared" si="16"/>
        <v>0</v>
      </c>
      <c r="J77" s="29">
        <f t="shared" si="34"/>
        <v>0</v>
      </c>
    </row>
    <row r="78" spans="1:10" x14ac:dyDescent="0.25">
      <c r="A78" s="34" t="s">
        <v>148</v>
      </c>
      <c r="B78" s="35" t="s">
        <v>149</v>
      </c>
      <c r="C78" s="36">
        <f>ROUND('[1]CATALOGO $$$$'!C78/1000,0)</f>
        <v>1588006302</v>
      </c>
      <c r="D78" s="36">
        <f>ROUND('[1]CATALOGO $$$$'!D78/1000,0)</f>
        <v>3579983653</v>
      </c>
      <c r="E78" s="36">
        <f>ROUND('[1]CATALOGO $$$$'!E78/1000,0)</f>
        <v>6902009253</v>
      </c>
      <c r="F78" s="36">
        <f>ROUND('[1]CATALOGO $$$$'!F78/1000,0)</f>
        <v>4910031902</v>
      </c>
      <c r="G78" s="36">
        <f>ROUND('[1]CATALOGO $$$$'!G78/1000,0)</f>
        <v>0</v>
      </c>
      <c r="H78" s="37">
        <f>ROUND('[1]CATALOGO $$$$'!H78/1000,0)</f>
        <v>4910031902</v>
      </c>
      <c r="I78" s="29">
        <f t="shared" si="16"/>
        <v>0</v>
      </c>
      <c r="J78" s="29">
        <f t="shared" si="34"/>
        <v>0</v>
      </c>
    </row>
    <row r="79" spans="1:10" x14ac:dyDescent="0.25">
      <c r="A79" s="34" t="s">
        <v>150</v>
      </c>
      <c r="B79" s="35" t="s">
        <v>151</v>
      </c>
      <c r="C79" s="36">
        <f>ROUND('[1]CATALOGO $$$$'!C79/1000,0)</f>
        <v>610478272</v>
      </c>
      <c r="D79" s="36">
        <f>ROUND('[1]CATALOGO $$$$'!D79/1000,0)</f>
        <v>4657713444</v>
      </c>
      <c r="E79" s="36">
        <f>ROUND('[1]CATALOGO $$$$'!E79/1000,0)</f>
        <v>4915737951</v>
      </c>
      <c r="F79" s="36">
        <f>ROUND('[1]CATALOGO $$$$'!F79/1000,0)+1</f>
        <v>868502779</v>
      </c>
      <c r="G79" s="36">
        <f>ROUND('[1]CATALOGO $$$$'!G79/1000,0)</f>
        <v>0</v>
      </c>
      <c r="H79" s="37">
        <f>ROUND('[1]CATALOGO $$$$'!H79/1000,0)+1</f>
        <v>868502779</v>
      </c>
      <c r="I79" s="29">
        <f t="shared" si="16"/>
        <v>0</v>
      </c>
      <c r="J79" s="29">
        <f t="shared" si="34"/>
        <v>0</v>
      </c>
    </row>
    <row r="80" spans="1:10" x14ac:dyDescent="0.25">
      <c r="A80" s="30" t="s">
        <v>152</v>
      </c>
      <c r="B80" s="31" t="s">
        <v>153</v>
      </c>
      <c r="C80" s="32">
        <f>+C81+C87+C89</f>
        <v>288187403</v>
      </c>
      <c r="D80" s="32">
        <f t="shared" ref="D80:H80" si="36">+D81+D87+D89</f>
        <v>4747349050</v>
      </c>
      <c r="E80" s="32">
        <f t="shared" si="36"/>
        <v>5669986545</v>
      </c>
      <c r="F80" s="32">
        <f t="shared" si="36"/>
        <v>1210824898</v>
      </c>
      <c r="G80" s="32">
        <f t="shared" si="36"/>
        <v>0</v>
      </c>
      <c r="H80" s="33">
        <f t="shared" si="36"/>
        <v>1210824898</v>
      </c>
      <c r="I80" s="29">
        <f t="shared" si="16"/>
        <v>0</v>
      </c>
      <c r="J80" s="29">
        <f t="shared" si="34"/>
        <v>0</v>
      </c>
    </row>
    <row r="81" spans="1:10" x14ac:dyDescent="0.25">
      <c r="A81" s="30" t="s">
        <v>154</v>
      </c>
      <c r="B81" s="31" t="s">
        <v>155</v>
      </c>
      <c r="C81" s="32">
        <f>SUM(C82:C86)</f>
        <v>266834850</v>
      </c>
      <c r="D81" s="32">
        <f t="shared" ref="D81:H81" si="37">SUM(D82:D86)</f>
        <v>4747293180</v>
      </c>
      <c r="E81" s="32">
        <f t="shared" si="37"/>
        <v>5486068763</v>
      </c>
      <c r="F81" s="32">
        <f t="shared" si="37"/>
        <v>1005610433</v>
      </c>
      <c r="G81" s="32">
        <f t="shared" si="37"/>
        <v>0</v>
      </c>
      <c r="H81" s="33">
        <f t="shared" si="37"/>
        <v>1005610433</v>
      </c>
      <c r="I81" s="29">
        <f t="shared" si="16"/>
        <v>0</v>
      </c>
      <c r="J81" s="29">
        <f t="shared" si="34"/>
        <v>0</v>
      </c>
    </row>
    <row r="82" spans="1:10" x14ac:dyDescent="0.25">
      <c r="A82" s="34" t="s">
        <v>156</v>
      </c>
      <c r="B82" s="35" t="s">
        <v>157</v>
      </c>
      <c r="C82" s="36">
        <f>ROUND('[1]CATALOGO $$$$'!C82/1000,0)</f>
        <v>5043548</v>
      </c>
      <c r="D82" s="36">
        <f>ROUND('[1]CATALOGO $$$$'!D82/1000,0)</f>
        <v>0</v>
      </c>
      <c r="E82" s="36">
        <f>ROUND('[1]CATALOGO $$$$'!E82/1000,0)</f>
        <v>403740</v>
      </c>
      <c r="F82" s="36">
        <f>ROUND('[1]CATALOGO $$$$'!F82/1000,0)</f>
        <v>5447288</v>
      </c>
      <c r="G82" s="36">
        <f>ROUND('[1]CATALOGO $$$$'!G82/1000,0)</f>
        <v>0</v>
      </c>
      <c r="H82" s="37">
        <f>ROUND('[1]CATALOGO $$$$'!H82/1000,0)</f>
        <v>5447288</v>
      </c>
      <c r="I82" s="29">
        <f t="shared" si="16"/>
        <v>0</v>
      </c>
      <c r="J82" s="29">
        <f t="shared" si="34"/>
        <v>0</v>
      </c>
    </row>
    <row r="83" spans="1:10" x14ac:dyDescent="0.25">
      <c r="A83" s="34" t="s">
        <v>158</v>
      </c>
      <c r="B83" s="35" t="s">
        <v>159</v>
      </c>
      <c r="C83" s="36">
        <f>ROUND('[1]CATALOGO $$$$'!C83/1000,0)</f>
        <v>30492256</v>
      </c>
      <c r="D83" s="36">
        <f>ROUND('[1]CATALOGO $$$$'!D83/1000,0)</f>
        <v>1812914732</v>
      </c>
      <c r="E83" s="36">
        <f>ROUND('[1]CATALOGO $$$$'!E83/1000,0)</f>
        <v>1822690137</v>
      </c>
      <c r="F83" s="36">
        <f>ROUND('[1]CATALOGO $$$$'!F83/1000,0)</f>
        <v>40267661</v>
      </c>
      <c r="G83" s="36">
        <f>ROUND('[1]CATALOGO $$$$'!G83/1000,0)</f>
        <v>0</v>
      </c>
      <c r="H83" s="37">
        <f>ROUND('[1]CATALOGO $$$$'!H83/1000,0)</f>
        <v>40267661</v>
      </c>
      <c r="I83" s="29">
        <f t="shared" si="16"/>
        <v>0</v>
      </c>
      <c r="J83" s="29">
        <f t="shared" si="34"/>
        <v>0</v>
      </c>
    </row>
    <row r="84" spans="1:10" x14ac:dyDescent="0.25">
      <c r="A84" s="34" t="s">
        <v>160</v>
      </c>
      <c r="B84" s="35" t="s">
        <v>161</v>
      </c>
      <c r="C84" s="36">
        <f>ROUND('[1]CATALOGO $$$$'!C84/1000,0)</f>
        <v>231299046</v>
      </c>
      <c r="D84" s="36">
        <f>ROUND('[1]CATALOGO $$$$'!D84/1000,0)</f>
        <v>2893203552</v>
      </c>
      <c r="E84" s="36">
        <f>ROUND('[1]CATALOGO $$$$'!E84/1000,0)</f>
        <v>3339271443</v>
      </c>
      <c r="F84" s="36">
        <f>ROUND('[1]CATALOGO $$$$'!F84/1000,0)-1</f>
        <v>677366937</v>
      </c>
      <c r="G84" s="36">
        <f>ROUND('[1]CATALOGO $$$$'!G84/1000,0)</f>
        <v>0</v>
      </c>
      <c r="H84" s="37">
        <f>ROUND('[1]CATALOGO $$$$'!H84/1000,0)-1</f>
        <v>677366937</v>
      </c>
      <c r="I84" s="29">
        <f t="shared" si="16"/>
        <v>0</v>
      </c>
      <c r="J84" s="29">
        <f t="shared" si="34"/>
        <v>0</v>
      </c>
    </row>
    <row r="85" spans="1:10" x14ac:dyDescent="0.25">
      <c r="A85" s="34" t="s">
        <v>162</v>
      </c>
      <c r="B85" s="35" t="s">
        <v>163</v>
      </c>
      <c r="C85" s="36">
        <f>ROUND('[1]CATALOGO $$$$'!C85/1000,0)</f>
        <v>0</v>
      </c>
      <c r="D85" s="36">
        <f>ROUND('[1]CATALOGO $$$$'!D85/1000,0)</f>
        <v>7033727</v>
      </c>
      <c r="E85" s="36">
        <f>ROUND('[1]CATALOGO $$$$'!E85/1000,0)</f>
        <v>7033727</v>
      </c>
      <c r="F85" s="36">
        <f>ROUND('[1]CATALOGO $$$$'!F85/1000,0)</f>
        <v>0</v>
      </c>
      <c r="G85" s="36">
        <f>ROUND('[1]CATALOGO $$$$'!G85/1000,0)</f>
        <v>0</v>
      </c>
      <c r="H85" s="37">
        <f>ROUND('[1]CATALOGO $$$$'!H85/1000,0)</f>
        <v>0</v>
      </c>
      <c r="I85" s="29">
        <f t="shared" si="16"/>
        <v>0</v>
      </c>
      <c r="J85" s="29">
        <f t="shared" si="34"/>
        <v>0</v>
      </c>
    </row>
    <row r="86" spans="1:10" x14ac:dyDescent="0.25">
      <c r="A86" s="34" t="s">
        <v>164</v>
      </c>
      <c r="B86" s="35" t="s">
        <v>165</v>
      </c>
      <c r="C86" s="36">
        <f>ROUND('[1]CATALOGO $$$$'!C86/1000,0)</f>
        <v>0</v>
      </c>
      <c r="D86" s="36">
        <f>ROUND('[1]CATALOGO $$$$'!D86/1000,0)</f>
        <v>34141169</v>
      </c>
      <c r="E86" s="36">
        <f>ROUND('[1]CATALOGO $$$$'!E86/1000,0)</f>
        <v>316669716</v>
      </c>
      <c r="F86" s="36">
        <f>ROUND('[1]CATALOGO $$$$'!F86/1000,0)+1</f>
        <v>282528547</v>
      </c>
      <c r="G86" s="36">
        <f>ROUND('[1]CATALOGO $$$$'!G86/1000,0)</f>
        <v>0</v>
      </c>
      <c r="H86" s="37">
        <f>ROUND('[1]CATALOGO $$$$'!H86/1000,0)+1</f>
        <v>282528547</v>
      </c>
      <c r="I86" s="29">
        <f t="shared" si="16"/>
        <v>0</v>
      </c>
      <c r="J86" s="29">
        <f t="shared" si="34"/>
        <v>0</v>
      </c>
    </row>
    <row r="87" spans="1:10" x14ac:dyDescent="0.25">
      <c r="A87" s="30" t="s">
        <v>166</v>
      </c>
      <c r="B87" s="31" t="s">
        <v>167</v>
      </c>
      <c r="C87" s="32">
        <f>SUM(C88)</f>
        <v>17451366</v>
      </c>
      <c r="D87" s="32">
        <f t="shared" ref="D87:H87" si="38">SUM(D88)</f>
        <v>0</v>
      </c>
      <c r="E87" s="32">
        <f t="shared" si="38"/>
        <v>150114480</v>
      </c>
      <c r="F87" s="32">
        <f t="shared" si="38"/>
        <v>167565846</v>
      </c>
      <c r="G87" s="32">
        <f t="shared" si="38"/>
        <v>0</v>
      </c>
      <c r="H87" s="33">
        <f t="shared" si="38"/>
        <v>167565846</v>
      </c>
      <c r="I87" s="29">
        <f t="shared" si="16"/>
        <v>0</v>
      </c>
      <c r="J87" s="29">
        <f t="shared" si="34"/>
        <v>0</v>
      </c>
    </row>
    <row r="88" spans="1:10" x14ac:dyDescent="0.25">
      <c r="A88" s="34" t="s">
        <v>168</v>
      </c>
      <c r="B88" s="35" t="s">
        <v>169</v>
      </c>
      <c r="C88" s="36">
        <f>ROUND('[1]CATALOGO $$$$'!C88/1000,0)</f>
        <v>17451366</v>
      </c>
      <c r="D88" s="36">
        <f>ROUND('[1]CATALOGO $$$$'!D88/1000,0)</f>
        <v>0</v>
      </c>
      <c r="E88" s="36">
        <f>ROUND('[1]CATALOGO $$$$'!E88/1000,0)</f>
        <v>150114480</v>
      </c>
      <c r="F88" s="36">
        <f>ROUND('[1]CATALOGO $$$$'!F88/1000,0)</f>
        <v>167565846</v>
      </c>
      <c r="G88" s="36">
        <f>ROUND('[1]CATALOGO $$$$'!G88/1000,0)</f>
        <v>0</v>
      </c>
      <c r="H88" s="37">
        <f>ROUND('[1]CATALOGO $$$$'!H88/1000,0)</f>
        <v>167565846</v>
      </c>
      <c r="I88" s="29">
        <f t="shared" si="16"/>
        <v>0</v>
      </c>
      <c r="J88" s="29">
        <f t="shared" si="34"/>
        <v>0</v>
      </c>
    </row>
    <row r="89" spans="1:10" x14ac:dyDescent="0.25">
      <c r="A89" s="30" t="s">
        <v>170</v>
      </c>
      <c r="B89" s="31" t="s">
        <v>171</v>
      </c>
      <c r="C89" s="32">
        <f>SUM(C90)</f>
        <v>3901187</v>
      </c>
      <c r="D89" s="32">
        <f t="shared" ref="D89:H89" si="39">SUM(D90)</f>
        <v>55870</v>
      </c>
      <c r="E89" s="32">
        <f t="shared" si="39"/>
        <v>33803302</v>
      </c>
      <c r="F89" s="32">
        <f t="shared" si="39"/>
        <v>37648619</v>
      </c>
      <c r="G89" s="32">
        <f t="shared" si="39"/>
        <v>0</v>
      </c>
      <c r="H89" s="33">
        <f t="shared" si="39"/>
        <v>37648619</v>
      </c>
      <c r="I89" s="29">
        <f t="shared" si="16"/>
        <v>0</v>
      </c>
      <c r="J89" s="29">
        <f t="shared" si="34"/>
        <v>0</v>
      </c>
    </row>
    <row r="90" spans="1:10" x14ac:dyDescent="0.25">
      <c r="A90" s="34" t="s">
        <v>172</v>
      </c>
      <c r="B90" s="35" t="s">
        <v>173</v>
      </c>
      <c r="C90" s="36">
        <f>ROUND('[1]CATALOGO $$$$'!C90/1000,0)</f>
        <v>3901187</v>
      </c>
      <c r="D90" s="36">
        <f>ROUND('[1]CATALOGO $$$$'!D90/1000,0)</f>
        <v>55870</v>
      </c>
      <c r="E90" s="36">
        <f>ROUND('[1]CATALOGO $$$$'!E90/1000,0)</f>
        <v>33803302</v>
      </c>
      <c r="F90" s="36">
        <f>ROUND('[1]CATALOGO $$$$'!F90/1000,0)</f>
        <v>37648619</v>
      </c>
      <c r="G90" s="36">
        <f>ROUND('[1]CATALOGO $$$$'!G90/1000,0)</f>
        <v>0</v>
      </c>
      <c r="H90" s="37">
        <f>ROUND('[1]CATALOGO $$$$'!H90/1000,0)</f>
        <v>37648619</v>
      </c>
      <c r="I90" s="29">
        <f t="shared" si="16"/>
        <v>0</v>
      </c>
      <c r="J90" s="29">
        <f t="shared" si="34"/>
        <v>0</v>
      </c>
    </row>
    <row r="91" spans="1:10" x14ac:dyDescent="0.25">
      <c r="A91" s="30" t="s">
        <v>174</v>
      </c>
      <c r="B91" s="31" t="s">
        <v>175</v>
      </c>
      <c r="C91" s="32">
        <f>+C92+C102</f>
        <v>41488548341</v>
      </c>
      <c r="D91" s="32">
        <f t="shared" ref="D91:H91" si="40">+D92+D102</f>
        <v>58535705360</v>
      </c>
      <c r="E91" s="32">
        <f t="shared" si="40"/>
        <v>612484938</v>
      </c>
      <c r="F91" s="32">
        <f t="shared" si="40"/>
        <v>99411768763</v>
      </c>
      <c r="G91" s="32">
        <f t="shared" si="40"/>
        <v>0</v>
      </c>
      <c r="H91" s="33">
        <f t="shared" si="40"/>
        <v>99411768763</v>
      </c>
      <c r="I91" s="29">
        <f>+C91+D91-E91-F91</f>
        <v>0</v>
      </c>
      <c r="J91" s="29">
        <f t="shared" si="34"/>
        <v>0</v>
      </c>
    </row>
    <row r="92" spans="1:10" x14ac:dyDescent="0.25">
      <c r="A92" s="30" t="s">
        <v>176</v>
      </c>
      <c r="B92" s="31" t="s">
        <v>133</v>
      </c>
      <c r="C92" s="32">
        <f>+C93+C97+C99</f>
        <v>41298918640</v>
      </c>
      <c r="D92" s="32">
        <f t="shared" ref="D92:H92" si="41">+D93+D97+D99</f>
        <v>57851168007</v>
      </c>
      <c r="E92" s="32">
        <f t="shared" si="41"/>
        <v>560275916</v>
      </c>
      <c r="F92" s="32">
        <f t="shared" si="41"/>
        <v>98589810731</v>
      </c>
      <c r="G92" s="32">
        <f t="shared" si="41"/>
        <v>0</v>
      </c>
      <c r="H92" s="33">
        <f t="shared" si="41"/>
        <v>98589810731</v>
      </c>
      <c r="I92" s="29">
        <f t="shared" ref="I92:I123" si="42">+C92+D92-E92-F92</f>
        <v>0</v>
      </c>
      <c r="J92" s="29">
        <f t="shared" si="34"/>
        <v>0</v>
      </c>
    </row>
    <row r="93" spans="1:10" x14ac:dyDescent="0.25">
      <c r="A93" s="30" t="s">
        <v>177</v>
      </c>
      <c r="B93" s="31" t="s">
        <v>178</v>
      </c>
      <c r="C93" s="32">
        <f>SUM(C94:C96)</f>
        <v>39321506143</v>
      </c>
      <c r="D93" s="32">
        <f t="shared" ref="D93:H93" si="43">SUM(D94:D96)</f>
        <v>52929303095</v>
      </c>
      <c r="E93" s="32">
        <f t="shared" si="43"/>
        <v>377564732</v>
      </c>
      <c r="F93" s="32">
        <f t="shared" si="43"/>
        <v>91873244506</v>
      </c>
      <c r="G93" s="32">
        <f t="shared" si="43"/>
        <v>0</v>
      </c>
      <c r="H93" s="33">
        <f t="shared" si="43"/>
        <v>91873244506</v>
      </c>
      <c r="I93" s="29">
        <f t="shared" si="42"/>
        <v>0</v>
      </c>
      <c r="J93" s="29">
        <f t="shared" si="34"/>
        <v>0</v>
      </c>
    </row>
    <row r="94" spans="1:10" x14ac:dyDescent="0.25">
      <c r="A94" s="34" t="s">
        <v>179</v>
      </c>
      <c r="B94" s="35" t="s">
        <v>137</v>
      </c>
      <c r="C94" s="36">
        <f>ROUND('[1]CATALOGO $$$$'!C94/1000,0)</f>
        <v>27900809007</v>
      </c>
      <c r="D94" s="36">
        <f>ROUND('[1]CATALOGO $$$$'!D94/1000,0)</f>
        <v>30015986319</v>
      </c>
      <c r="E94" s="36">
        <f>ROUND('[1]CATALOGO $$$$'!E94/1000,0)</f>
        <v>316154555</v>
      </c>
      <c r="F94" s="36">
        <f>ROUND('[1]CATALOGO $$$$'!F94/1000,0)</f>
        <v>57600640771</v>
      </c>
      <c r="G94" s="36">
        <f>ROUND('[1]CATALOGO $$$$'!G94/1000,0)</f>
        <v>0</v>
      </c>
      <c r="H94" s="37">
        <f>ROUND('[1]CATALOGO $$$$'!H94/1000,0)</f>
        <v>57600640771</v>
      </c>
      <c r="I94" s="29">
        <f t="shared" si="42"/>
        <v>0</v>
      </c>
      <c r="J94" s="29">
        <f t="shared" si="34"/>
        <v>0</v>
      </c>
    </row>
    <row r="95" spans="1:10" x14ac:dyDescent="0.25">
      <c r="A95" s="34" t="s">
        <v>180</v>
      </c>
      <c r="B95" s="35" t="s">
        <v>139</v>
      </c>
      <c r="C95" s="36">
        <f>ROUND('[1]CATALOGO $$$$'!C95/1000,0)</f>
        <v>5882724305</v>
      </c>
      <c r="D95" s="36">
        <f>ROUND('[1]CATALOGO $$$$'!D95/1000,0)</f>
        <v>17817377852</v>
      </c>
      <c r="E95" s="36">
        <f>ROUND('[1]CATALOGO $$$$'!E95/1000,0)</f>
        <v>0</v>
      </c>
      <c r="F95" s="36">
        <f>ROUND('[1]CATALOGO $$$$'!F95/1000,0)</f>
        <v>23700102157</v>
      </c>
      <c r="G95" s="36">
        <f>ROUND('[1]CATALOGO $$$$'!G95/1000,0)</f>
        <v>0</v>
      </c>
      <c r="H95" s="37">
        <f>ROUND('[1]CATALOGO $$$$'!H95/1000,0)</f>
        <v>23700102157</v>
      </c>
      <c r="I95" s="29">
        <f t="shared" si="42"/>
        <v>0</v>
      </c>
      <c r="J95" s="29">
        <f t="shared" si="34"/>
        <v>0</v>
      </c>
    </row>
    <row r="96" spans="1:10" x14ac:dyDescent="0.25">
      <c r="A96" s="34" t="s">
        <v>181</v>
      </c>
      <c r="B96" s="35" t="s">
        <v>182</v>
      </c>
      <c r="C96" s="36">
        <f>ROUND('[1]CATALOGO $$$$'!C96/1000,0)</f>
        <v>5537972831</v>
      </c>
      <c r="D96" s="36">
        <f>ROUND('[1]CATALOGO $$$$'!D96/1000,0)</f>
        <v>5095938924</v>
      </c>
      <c r="E96" s="36">
        <f>ROUND('[1]CATALOGO $$$$'!E96/1000,0)</f>
        <v>61410177</v>
      </c>
      <c r="F96" s="36">
        <f>ROUND('[1]CATALOGO $$$$'!F96/1000,0)-1</f>
        <v>10572501578</v>
      </c>
      <c r="G96" s="36">
        <f>ROUND('[1]CATALOGO $$$$'!G96/1000,0)</f>
        <v>0</v>
      </c>
      <c r="H96" s="37">
        <f>ROUND('[1]CATALOGO $$$$'!H96/1000,0)-1</f>
        <v>10572501578</v>
      </c>
      <c r="I96" s="29">
        <f t="shared" si="42"/>
        <v>0</v>
      </c>
      <c r="J96" s="29">
        <f t="shared" si="34"/>
        <v>0</v>
      </c>
    </row>
    <row r="97" spans="1:10" x14ac:dyDescent="0.25">
      <c r="A97" s="30" t="s">
        <v>183</v>
      </c>
      <c r="B97" s="31" t="s">
        <v>143</v>
      </c>
      <c r="C97" s="32">
        <f>SUM(C98)</f>
        <v>103958865</v>
      </c>
      <c r="D97" s="32">
        <f t="shared" ref="D97:H97" si="44">SUM(D98)</f>
        <v>147983071</v>
      </c>
      <c r="E97" s="32">
        <f t="shared" si="44"/>
        <v>259603</v>
      </c>
      <c r="F97" s="32">
        <f t="shared" si="44"/>
        <v>251682333</v>
      </c>
      <c r="G97" s="32">
        <f t="shared" si="44"/>
        <v>0</v>
      </c>
      <c r="H97" s="33">
        <f t="shared" si="44"/>
        <v>251682333</v>
      </c>
      <c r="I97" s="29">
        <f t="shared" si="42"/>
        <v>0</v>
      </c>
      <c r="J97" s="29">
        <f t="shared" si="34"/>
        <v>0</v>
      </c>
    </row>
    <row r="98" spans="1:10" x14ac:dyDescent="0.25">
      <c r="A98" s="34" t="s">
        <v>184</v>
      </c>
      <c r="B98" s="35" t="s">
        <v>185</v>
      </c>
      <c r="C98" s="36">
        <f>ROUND('[1]CATALOGO $$$$'!C98/1000,0)</f>
        <v>103958865</v>
      </c>
      <c r="D98" s="36">
        <f>ROUND('[1]CATALOGO $$$$'!D98/1000,0)</f>
        <v>147983071</v>
      </c>
      <c r="E98" s="36">
        <f>ROUND('[1]CATALOGO $$$$'!E98/1000,0)</f>
        <v>259603</v>
      </c>
      <c r="F98" s="36">
        <f>ROUND('[1]CATALOGO $$$$'!F98/1000,0)</f>
        <v>251682333</v>
      </c>
      <c r="G98" s="36">
        <f>ROUND('[1]CATALOGO $$$$'!G98/1000,0)</f>
        <v>0</v>
      </c>
      <c r="H98" s="37">
        <f>ROUND('[1]CATALOGO $$$$'!H98/1000,0)</f>
        <v>251682333</v>
      </c>
      <c r="I98" s="29">
        <f t="shared" si="42"/>
        <v>0</v>
      </c>
      <c r="J98" s="29">
        <f t="shared" si="34"/>
        <v>0</v>
      </c>
    </row>
    <row r="99" spans="1:10" x14ac:dyDescent="0.25">
      <c r="A99" s="30" t="s">
        <v>186</v>
      </c>
      <c r="B99" s="31" t="s">
        <v>147</v>
      </c>
      <c r="C99" s="32">
        <f>SUM(C100:C101)</f>
        <v>1873453632</v>
      </c>
      <c r="D99" s="32">
        <f t="shared" ref="D99:H99" si="45">SUM(D100:D101)</f>
        <v>4773881841</v>
      </c>
      <c r="E99" s="32">
        <f t="shared" si="45"/>
        <v>182451581</v>
      </c>
      <c r="F99" s="32">
        <f t="shared" si="45"/>
        <v>6464883892</v>
      </c>
      <c r="G99" s="32">
        <f t="shared" si="45"/>
        <v>0</v>
      </c>
      <c r="H99" s="33">
        <f t="shared" si="45"/>
        <v>6464883892</v>
      </c>
      <c r="I99" s="29">
        <f t="shared" si="42"/>
        <v>0</v>
      </c>
      <c r="J99" s="29">
        <f t="shared" si="34"/>
        <v>0</v>
      </c>
    </row>
    <row r="100" spans="1:10" x14ac:dyDescent="0.25">
      <c r="A100" s="34" t="s">
        <v>187</v>
      </c>
      <c r="B100" s="35" t="s">
        <v>188</v>
      </c>
      <c r="C100" s="36">
        <f>ROUND('[1]CATALOGO $$$$'!C100/1000,0)</f>
        <v>1579075113</v>
      </c>
      <c r="D100" s="36">
        <f>ROUND('[1]CATALOGO $$$$'!D100/1000,0)</f>
        <v>4223220283</v>
      </c>
      <c r="E100" s="36">
        <f>ROUND('[1]CATALOGO $$$$'!E100/1000,0)</f>
        <v>3620197</v>
      </c>
      <c r="F100" s="36">
        <f>ROUND('[1]CATALOGO $$$$'!F100/1000,0)+1</f>
        <v>5798675199</v>
      </c>
      <c r="G100" s="36">
        <f>ROUND('[1]CATALOGO $$$$'!G100/1000,0)</f>
        <v>0</v>
      </c>
      <c r="H100" s="37">
        <f>ROUND('[1]CATALOGO $$$$'!H100/1000,0)+1</f>
        <v>5798675199</v>
      </c>
      <c r="I100" s="29">
        <f t="shared" si="42"/>
        <v>0</v>
      </c>
      <c r="J100" s="29">
        <f t="shared" si="34"/>
        <v>0</v>
      </c>
    </row>
    <row r="101" spans="1:10" x14ac:dyDescent="0.25">
      <c r="A101" s="34" t="s">
        <v>189</v>
      </c>
      <c r="B101" s="35" t="s">
        <v>151</v>
      </c>
      <c r="C101" s="36">
        <f>ROUND('[1]CATALOGO $$$$'!C101/1000,0)</f>
        <v>294378519</v>
      </c>
      <c r="D101" s="36">
        <f>ROUND('[1]CATALOGO $$$$'!D101/1000,0)-1</f>
        <v>550661558</v>
      </c>
      <c r="E101" s="36">
        <f>ROUND('[1]CATALOGO $$$$'!E101/1000,0)</f>
        <v>178831384</v>
      </c>
      <c r="F101" s="36">
        <f>ROUND('[1]CATALOGO $$$$'!F101/1000,0)-1</f>
        <v>666208693</v>
      </c>
      <c r="G101" s="36">
        <f>ROUND('[1]CATALOGO $$$$'!G101/1000,0)</f>
        <v>0</v>
      </c>
      <c r="H101" s="37">
        <f>ROUND('[1]CATALOGO $$$$'!H101/1000,0)-1</f>
        <v>666208693</v>
      </c>
      <c r="I101" s="29">
        <f t="shared" si="42"/>
        <v>0</v>
      </c>
      <c r="J101" s="29">
        <f t="shared" si="34"/>
        <v>0</v>
      </c>
    </row>
    <row r="102" spans="1:10" x14ac:dyDescent="0.25">
      <c r="A102" s="30" t="s">
        <v>190</v>
      </c>
      <c r="B102" s="31" t="s">
        <v>191</v>
      </c>
      <c r="C102" s="32">
        <f>+C103+C106+C109+C111</f>
        <v>189629701</v>
      </c>
      <c r="D102" s="32">
        <f t="shared" ref="D102:H102" si="46">+D103+D106+D109+D111</f>
        <v>684537353</v>
      </c>
      <c r="E102" s="32">
        <f t="shared" si="46"/>
        <v>52209022</v>
      </c>
      <c r="F102" s="32">
        <f t="shared" si="46"/>
        <v>821958032</v>
      </c>
      <c r="G102" s="32">
        <f t="shared" si="46"/>
        <v>0</v>
      </c>
      <c r="H102" s="33">
        <f t="shared" si="46"/>
        <v>821958032</v>
      </c>
      <c r="I102" s="29">
        <f t="shared" si="42"/>
        <v>0</v>
      </c>
      <c r="J102" s="29">
        <f t="shared" si="34"/>
        <v>0</v>
      </c>
    </row>
    <row r="103" spans="1:10" x14ac:dyDescent="0.25">
      <c r="A103" s="30" t="s">
        <v>192</v>
      </c>
      <c r="B103" s="31" t="s">
        <v>193</v>
      </c>
      <c r="C103" s="32">
        <f>SUM(C104:C105)</f>
        <v>1920574</v>
      </c>
      <c r="D103" s="32">
        <f t="shared" ref="D103:H103" si="47">SUM(D104:D105)</f>
        <v>384215750</v>
      </c>
      <c r="E103" s="32">
        <f t="shared" si="47"/>
        <v>49640190</v>
      </c>
      <c r="F103" s="32">
        <f t="shared" si="47"/>
        <v>336496134</v>
      </c>
      <c r="G103" s="32">
        <f t="shared" si="47"/>
        <v>0</v>
      </c>
      <c r="H103" s="33">
        <f t="shared" si="47"/>
        <v>336496134</v>
      </c>
      <c r="I103" s="29">
        <f t="shared" si="42"/>
        <v>0</v>
      </c>
      <c r="J103" s="29">
        <f t="shared" si="34"/>
        <v>0</v>
      </c>
    </row>
    <row r="104" spans="1:10" x14ac:dyDescent="0.25">
      <c r="A104" s="34" t="s">
        <v>194</v>
      </c>
      <c r="B104" s="35" t="s">
        <v>83</v>
      </c>
      <c r="C104" s="36">
        <f>ROUND('[1]CATALOGO $$$$'!C104/1000,0)</f>
        <v>1853327</v>
      </c>
      <c r="D104" s="36">
        <f>ROUND('[1]CATALOGO $$$$'!D104/1000,0)</f>
        <v>285324454</v>
      </c>
      <c r="E104" s="36">
        <f>ROUND('[1]CATALOGO $$$$'!E104/1000,0)</f>
        <v>688407</v>
      </c>
      <c r="F104" s="36">
        <f>ROUND('[1]CATALOGO $$$$'!F104/1000,0)-1</f>
        <v>286489374</v>
      </c>
      <c r="G104" s="36">
        <f>ROUND('[1]CATALOGO $$$$'!G104/1000,0)</f>
        <v>0</v>
      </c>
      <c r="H104" s="37">
        <f>ROUND('[1]CATALOGO $$$$'!H104/1000,0)-1</f>
        <v>286489374</v>
      </c>
      <c r="I104" s="29">
        <f t="shared" si="42"/>
        <v>0</v>
      </c>
      <c r="J104" s="29">
        <f t="shared" si="34"/>
        <v>0</v>
      </c>
    </row>
    <row r="105" spans="1:10" x14ac:dyDescent="0.25">
      <c r="A105" s="34" t="s">
        <v>195</v>
      </c>
      <c r="B105" s="35" t="s">
        <v>196</v>
      </c>
      <c r="C105" s="36">
        <f>ROUND('[1]CATALOGO $$$$'!C105/1000,0)</f>
        <v>67247</v>
      </c>
      <c r="D105" s="36">
        <f>ROUND('[1]CATALOGO $$$$'!D105/1000,0)</f>
        <v>98891296</v>
      </c>
      <c r="E105" s="36">
        <f>ROUND('[1]CATALOGO $$$$'!E105/1000,0)</f>
        <v>48951783</v>
      </c>
      <c r="F105" s="36">
        <f>ROUND('[1]CATALOGO $$$$'!F105/1000,0)</f>
        <v>50006760</v>
      </c>
      <c r="G105" s="36">
        <f>ROUND('[1]CATALOGO $$$$'!G105/1000,0)</f>
        <v>0</v>
      </c>
      <c r="H105" s="37">
        <f>ROUND('[1]CATALOGO $$$$'!H105/1000,0)</f>
        <v>50006760</v>
      </c>
      <c r="I105" s="29">
        <f t="shared" si="42"/>
        <v>0</v>
      </c>
      <c r="J105" s="29">
        <f t="shared" si="34"/>
        <v>0</v>
      </c>
    </row>
    <row r="106" spans="1:10" x14ac:dyDescent="0.25">
      <c r="A106" s="30" t="s">
        <v>197</v>
      </c>
      <c r="B106" s="31" t="s">
        <v>198</v>
      </c>
      <c r="C106" s="32">
        <f>SUM(C107:C108)</f>
        <v>87178</v>
      </c>
      <c r="D106" s="32">
        <f t="shared" ref="D106:H106" si="48">SUM(D107:D108)</f>
        <v>35118</v>
      </c>
      <c r="E106" s="32">
        <f t="shared" si="48"/>
        <v>20368</v>
      </c>
      <c r="F106" s="32">
        <f t="shared" si="48"/>
        <v>101928</v>
      </c>
      <c r="G106" s="32">
        <f t="shared" si="48"/>
        <v>0</v>
      </c>
      <c r="H106" s="33">
        <f t="shared" si="48"/>
        <v>101928</v>
      </c>
      <c r="I106" s="29">
        <f t="shared" si="42"/>
        <v>0</v>
      </c>
      <c r="J106" s="29">
        <f t="shared" si="34"/>
        <v>0</v>
      </c>
    </row>
    <row r="107" spans="1:10" x14ac:dyDescent="0.25">
      <c r="A107" s="34" t="s">
        <v>199</v>
      </c>
      <c r="B107" s="35" t="s">
        <v>200</v>
      </c>
      <c r="C107" s="36">
        <f>ROUND('[1]CATALOGO $$$$'!C107/1000,0)</f>
        <v>86835</v>
      </c>
      <c r="D107" s="36">
        <f>ROUND('[1]CATALOGO $$$$'!D107/1000,0)</f>
        <v>35055</v>
      </c>
      <c r="E107" s="36">
        <f>ROUND('[1]CATALOGO $$$$'!E107/1000,0)</f>
        <v>20368</v>
      </c>
      <c r="F107" s="36">
        <f>ROUND('[1]CATALOGO $$$$'!F107/1000,0)</f>
        <v>101522</v>
      </c>
      <c r="G107" s="36">
        <f>ROUND('[1]CATALOGO $$$$'!G107/1000,0)</f>
        <v>0</v>
      </c>
      <c r="H107" s="37">
        <f>ROUND('[1]CATALOGO $$$$'!H107/1000,0)</f>
        <v>101522</v>
      </c>
      <c r="I107" s="29">
        <f t="shared" si="42"/>
        <v>0</v>
      </c>
      <c r="J107" s="29">
        <f t="shared" si="34"/>
        <v>0</v>
      </c>
    </row>
    <row r="108" spans="1:10" x14ac:dyDescent="0.25">
      <c r="A108" s="34" t="s">
        <v>201</v>
      </c>
      <c r="B108" s="35" t="s">
        <v>202</v>
      </c>
      <c r="C108" s="36">
        <f>ROUND('[1]CATALOGO $$$$'!C108/1000,0)</f>
        <v>343</v>
      </c>
      <c r="D108" s="36">
        <f>ROUND('[1]CATALOGO $$$$'!D108/1000,0)</f>
        <v>63</v>
      </c>
      <c r="E108" s="36">
        <f>ROUND('[1]CATALOGO $$$$'!E108/1000,0)</f>
        <v>0</v>
      </c>
      <c r="F108" s="36">
        <f>ROUND('[1]CATALOGO $$$$'!F108/1000,0)</f>
        <v>406</v>
      </c>
      <c r="G108" s="36">
        <f>ROUND('[1]CATALOGO $$$$'!G108/1000,0)</f>
        <v>0</v>
      </c>
      <c r="H108" s="37">
        <f>ROUND('[1]CATALOGO $$$$'!H108/1000,0)</f>
        <v>406</v>
      </c>
      <c r="I108" s="29">
        <f t="shared" si="42"/>
        <v>0</v>
      </c>
      <c r="J108" s="29">
        <f t="shared" si="34"/>
        <v>0</v>
      </c>
    </row>
    <row r="109" spans="1:10" x14ac:dyDescent="0.25">
      <c r="A109" s="30" t="s">
        <v>203</v>
      </c>
      <c r="B109" s="31" t="s">
        <v>167</v>
      </c>
      <c r="C109" s="32">
        <f>SUM(C110)</f>
        <v>177562060</v>
      </c>
      <c r="D109" s="32">
        <f t="shared" ref="D109:H109" si="49">SUM(D110)</f>
        <v>223010051</v>
      </c>
      <c r="E109" s="32">
        <f t="shared" si="49"/>
        <v>2548464</v>
      </c>
      <c r="F109" s="32">
        <f t="shared" si="49"/>
        <v>398023647</v>
      </c>
      <c r="G109" s="32">
        <f t="shared" si="49"/>
        <v>0</v>
      </c>
      <c r="H109" s="33">
        <f t="shared" si="49"/>
        <v>398023647</v>
      </c>
      <c r="I109" s="29">
        <f t="shared" si="42"/>
        <v>0</v>
      </c>
      <c r="J109" s="29">
        <f t="shared" si="34"/>
        <v>0</v>
      </c>
    </row>
    <row r="110" spans="1:10" x14ac:dyDescent="0.25">
      <c r="A110" s="34" t="s">
        <v>204</v>
      </c>
      <c r="B110" s="35" t="s">
        <v>169</v>
      </c>
      <c r="C110" s="36">
        <f>ROUND('[1]CATALOGO $$$$'!C110/1000,0)</f>
        <v>177562060</v>
      </c>
      <c r="D110" s="36">
        <f>ROUND('[1]CATALOGO $$$$'!D110/1000,0)</f>
        <v>223010051</v>
      </c>
      <c r="E110" s="36">
        <f>ROUND('[1]CATALOGO $$$$'!E110/1000,0)</f>
        <v>2548464</v>
      </c>
      <c r="F110" s="36">
        <f>ROUND('[1]CATALOGO $$$$'!F110/1000,0)</f>
        <v>398023647</v>
      </c>
      <c r="G110" s="36">
        <f>ROUND('[1]CATALOGO $$$$'!G110/1000,0)</f>
        <v>0</v>
      </c>
      <c r="H110" s="37">
        <f>ROUND('[1]CATALOGO $$$$'!H110/1000,0)</f>
        <v>398023647</v>
      </c>
      <c r="I110" s="29">
        <f t="shared" si="42"/>
        <v>0</v>
      </c>
      <c r="J110" s="29">
        <f t="shared" si="34"/>
        <v>0</v>
      </c>
    </row>
    <row r="111" spans="1:10" x14ac:dyDescent="0.25">
      <c r="A111" s="30" t="s">
        <v>205</v>
      </c>
      <c r="B111" s="31" t="s">
        <v>171</v>
      </c>
      <c r="C111" s="32">
        <f>SUM(C112)</f>
        <v>10059889</v>
      </c>
      <c r="D111" s="32">
        <f t="shared" ref="D111:H111" si="50">SUM(D112)</f>
        <v>77276434</v>
      </c>
      <c r="E111" s="32">
        <f t="shared" si="50"/>
        <v>0</v>
      </c>
      <c r="F111" s="32">
        <f t="shared" si="50"/>
        <v>87336323</v>
      </c>
      <c r="G111" s="32">
        <f t="shared" si="50"/>
        <v>0</v>
      </c>
      <c r="H111" s="33">
        <f t="shared" si="50"/>
        <v>87336323</v>
      </c>
      <c r="I111" s="29">
        <f t="shared" si="42"/>
        <v>0</v>
      </c>
      <c r="J111" s="29">
        <f t="shared" si="34"/>
        <v>0</v>
      </c>
    </row>
    <row r="112" spans="1:10" x14ac:dyDescent="0.25">
      <c r="A112" s="34" t="s">
        <v>206</v>
      </c>
      <c r="B112" s="35" t="s">
        <v>207</v>
      </c>
      <c r="C112" s="36">
        <f>ROUND('[1]CATALOGO $$$$'!C112/1000,0)</f>
        <v>10059889</v>
      </c>
      <c r="D112" s="36">
        <f>ROUND('[1]CATALOGO $$$$'!D112/1000,0)</f>
        <v>77276434</v>
      </c>
      <c r="E112" s="36">
        <f>ROUND('[1]CATALOGO $$$$'!E112/1000,0)</f>
        <v>0</v>
      </c>
      <c r="F112" s="36">
        <f>ROUND('[1]CATALOGO $$$$'!F112/1000,0)-1</f>
        <v>87336323</v>
      </c>
      <c r="G112" s="36">
        <f>ROUND('[1]CATALOGO $$$$'!G112/1000,0)</f>
        <v>0</v>
      </c>
      <c r="H112" s="37">
        <f>ROUND('[1]CATALOGO $$$$'!H112/1000,0)-1</f>
        <v>87336323</v>
      </c>
      <c r="I112" s="29">
        <f t="shared" si="42"/>
        <v>0</v>
      </c>
      <c r="J112" s="29">
        <f t="shared" si="34"/>
        <v>0</v>
      </c>
    </row>
    <row r="113" spans="1:10" x14ac:dyDescent="0.25">
      <c r="A113" s="30" t="s">
        <v>208</v>
      </c>
      <c r="B113" s="31"/>
      <c r="C113" s="32">
        <f>+C114+C120</f>
        <v>0</v>
      </c>
      <c r="D113" s="32">
        <f t="shared" ref="D113:H113" si="51">+D114+D120</f>
        <v>0</v>
      </c>
      <c r="E113" s="32">
        <f t="shared" si="51"/>
        <v>0</v>
      </c>
      <c r="F113" s="32">
        <f t="shared" si="51"/>
        <v>0</v>
      </c>
      <c r="G113" s="32">
        <f t="shared" si="51"/>
        <v>0</v>
      </c>
      <c r="H113" s="33">
        <f t="shared" si="51"/>
        <v>0</v>
      </c>
      <c r="I113" s="29">
        <f t="shared" si="42"/>
        <v>0</v>
      </c>
      <c r="J113" s="29">
        <f t="shared" si="34"/>
        <v>0</v>
      </c>
    </row>
    <row r="114" spans="1:10" x14ac:dyDescent="0.25">
      <c r="A114" s="30" t="s">
        <v>209</v>
      </c>
      <c r="B114" s="31" t="s">
        <v>210</v>
      </c>
      <c r="C114" s="32">
        <f>+C115+C118</f>
        <v>9424664</v>
      </c>
      <c r="D114" s="32">
        <f t="shared" ref="D114:H114" si="52">+D115+D118</f>
        <v>0</v>
      </c>
      <c r="E114" s="32">
        <f t="shared" si="52"/>
        <v>0</v>
      </c>
      <c r="F114" s="32">
        <f t="shared" si="52"/>
        <v>9424664</v>
      </c>
      <c r="G114" s="32">
        <f t="shared" si="52"/>
        <v>0</v>
      </c>
      <c r="H114" s="33">
        <f t="shared" si="52"/>
        <v>9424664</v>
      </c>
      <c r="I114" s="29">
        <f t="shared" si="42"/>
        <v>0</v>
      </c>
      <c r="J114" s="29">
        <f t="shared" si="34"/>
        <v>0</v>
      </c>
    </row>
    <row r="115" spans="1:10" x14ac:dyDescent="0.25">
      <c r="A115" s="30" t="s">
        <v>211</v>
      </c>
      <c r="B115" s="31" t="s">
        <v>212</v>
      </c>
      <c r="C115" s="32">
        <f>SUM(C116:C117)</f>
        <v>9045434</v>
      </c>
      <c r="D115" s="32">
        <f t="shared" ref="D115:H115" si="53">SUM(D116:D117)</f>
        <v>0</v>
      </c>
      <c r="E115" s="32">
        <f t="shared" si="53"/>
        <v>0</v>
      </c>
      <c r="F115" s="32">
        <f t="shared" si="53"/>
        <v>9045434</v>
      </c>
      <c r="G115" s="32">
        <f t="shared" si="53"/>
        <v>0</v>
      </c>
      <c r="H115" s="33">
        <f t="shared" si="53"/>
        <v>9045434</v>
      </c>
      <c r="I115" s="29">
        <f t="shared" si="42"/>
        <v>0</v>
      </c>
      <c r="J115" s="29">
        <f t="shared" si="34"/>
        <v>0</v>
      </c>
    </row>
    <row r="116" spans="1:10" x14ac:dyDescent="0.25">
      <c r="A116" s="34" t="s">
        <v>213</v>
      </c>
      <c r="B116" s="35" t="s">
        <v>214</v>
      </c>
      <c r="C116" s="36">
        <f>ROUND('[1]CATALOGO $$$$'!C116/1000,0)</f>
        <v>7453767</v>
      </c>
      <c r="D116" s="36">
        <f>ROUND('[1]CATALOGO $$$$'!D116/1000,0)</f>
        <v>0</v>
      </c>
      <c r="E116" s="36">
        <f>ROUND('[1]CATALOGO $$$$'!E116/1000,0)</f>
        <v>0</v>
      </c>
      <c r="F116" s="36">
        <f>ROUND('[1]CATALOGO $$$$'!F116/1000,0)</f>
        <v>7453767</v>
      </c>
      <c r="G116" s="36">
        <f>ROUND('[1]CATALOGO $$$$'!G116/1000,0)</f>
        <v>0</v>
      </c>
      <c r="H116" s="37">
        <f>ROUND('[1]CATALOGO $$$$'!H116/1000,0)</f>
        <v>7453767</v>
      </c>
      <c r="I116" s="29">
        <f t="shared" si="42"/>
        <v>0</v>
      </c>
      <c r="J116" s="29">
        <f t="shared" si="34"/>
        <v>0</v>
      </c>
    </row>
    <row r="117" spans="1:10" x14ac:dyDescent="0.25">
      <c r="A117" s="34" t="s">
        <v>215</v>
      </c>
      <c r="B117" s="35" t="s">
        <v>216</v>
      </c>
      <c r="C117" s="36">
        <f>ROUND('[1]CATALOGO $$$$'!C117/1000,0)</f>
        <v>1591667</v>
      </c>
      <c r="D117" s="36">
        <f>ROUND('[1]CATALOGO $$$$'!D117/1000,0)</f>
        <v>0</v>
      </c>
      <c r="E117" s="36">
        <f>ROUND('[1]CATALOGO $$$$'!E117/1000,0)</f>
        <v>0</v>
      </c>
      <c r="F117" s="36">
        <f>ROUND('[1]CATALOGO $$$$'!F117/1000,0)</f>
        <v>1591667</v>
      </c>
      <c r="G117" s="36">
        <f>ROUND('[1]CATALOGO $$$$'!G117/1000,0)</f>
        <v>0</v>
      </c>
      <c r="H117" s="37">
        <f>ROUND('[1]CATALOGO $$$$'!H117/1000,0)</f>
        <v>1591667</v>
      </c>
      <c r="I117" s="29">
        <f t="shared" si="42"/>
        <v>0</v>
      </c>
      <c r="J117" s="29">
        <f t="shared" si="34"/>
        <v>0</v>
      </c>
    </row>
    <row r="118" spans="1:10" x14ac:dyDescent="0.25">
      <c r="A118" s="30" t="s">
        <v>217</v>
      </c>
      <c r="B118" s="31" t="s">
        <v>218</v>
      </c>
      <c r="C118" s="32">
        <f>SUM(C119)</f>
        <v>379230</v>
      </c>
      <c r="D118" s="32">
        <f t="shared" ref="D118:H118" si="54">SUM(D119)</f>
        <v>0</v>
      </c>
      <c r="E118" s="32">
        <f t="shared" si="54"/>
        <v>0</v>
      </c>
      <c r="F118" s="32">
        <f t="shared" si="54"/>
        <v>379230</v>
      </c>
      <c r="G118" s="32">
        <f t="shared" si="54"/>
        <v>0</v>
      </c>
      <c r="H118" s="33">
        <f t="shared" si="54"/>
        <v>379230</v>
      </c>
      <c r="I118" s="29">
        <f t="shared" si="42"/>
        <v>0</v>
      </c>
      <c r="J118" s="29">
        <f t="shared" si="34"/>
        <v>0</v>
      </c>
    </row>
    <row r="119" spans="1:10" x14ac:dyDescent="0.25">
      <c r="A119" s="34" t="s">
        <v>219</v>
      </c>
      <c r="B119" s="35" t="s">
        <v>220</v>
      </c>
      <c r="C119" s="36">
        <f>ROUND('[1]CATALOGO $$$$'!C119/1000,0)</f>
        <v>379230</v>
      </c>
      <c r="D119" s="36">
        <f>ROUND('[1]CATALOGO $$$$'!D119/1000,0)</f>
        <v>0</v>
      </c>
      <c r="E119" s="36">
        <f>ROUND('[1]CATALOGO $$$$'!E119/1000,0)</f>
        <v>0</v>
      </c>
      <c r="F119" s="36">
        <f>ROUND('[1]CATALOGO $$$$'!F119/1000,0)</f>
        <v>379230</v>
      </c>
      <c r="G119" s="36">
        <f>ROUND('[1]CATALOGO $$$$'!G119/1000,0)</f>
        <v>0</v>
      </c>
      <c r="H119" s="37">
        <f>ROUND('[1]CATALOGO $$$$'!H119/1000,0)</f>
        <v>379230</v>
      </c>
      <c r="I119" s="29">
        <f t="shared" si="42"/>
        <v>0</v>
      </c>
      <c r="J119" s="29">
        <f t="shared" si="34"/>
        <v>0</v>
      </c>
    </row>
    <row r="120" spans="1:10" x14ac:dyDescent="0.25">
      <c r="A120" s="30" t="s">
        <v>221</v>
      </c>
      <c r="B120" s="31" t="s">
        <v>222</v>
      </c>
      <c r="C120" s="32">
        <f>+C121</f>
        <v>-9424664</v>
      </c>
      <c r="D120" s="32">
        <f t="shared" ref="D120:H120" si="55">+D121</f>
        <v>0</v>
      </c>
      <c r="E120" s="32">
        <f t="shared" si="55"/>
        <v>0</v>
      </c>
      <c r="F120" s="32">
        <f t="shared" si="55"/>
        <v>-9424664</v>
      </c>
      <c r="G120" s="32">
        <f t="shared" si="55"/>
        <v>0</v>
      </c>
      <c r="H120" s="33">
        <f t="shared" si="55"/>
        <v>-9424664</v>
      </c>
      <c r="I120" s="29">
        <f t="shared" si="42"/>
        <v>0</v>
      </c>
      <c r="J120" s="29">
        <f t="shared" si="34"/>
        <v>0</v>
      </c>
    </row>
    <row r="121" spans="1:10" x14ac:dyDescent="0.25">
      <c r="A121" s="30" t="s">
        <v>223</v>
      </c>
      <c r="B121" s="31" t="s">
        <v>224</v>
      </c>
      <c r="C121" s="32">
        <f>SUM(C122:C123)</f>
        <v>-9424664</v>
      </c>
      <c r="D121" s="32">
        <f t="shared" ref="D121:H121" si="56">SUM(D122:D123)</f>
        <v>0</v>
      </c>
      <c r="E121" s="32">
        <f t="shared" si="56"/>
        <v>0</v>
      </c>
      <c r="F121" s="32">
        <f t="shared" si="56"/>
        <v>-9424664</v>
      </c>
      <c r="G121" s="32">
        <f t="shared" si="56"/>
        <v>0</v>
      </c>
      <c r="H121" s="33">
        <f t="shared" si="56"/>
        <v>-9424664</v>
      </c>
      <c r="I121" s="29">
        <f t="shared" si="42"/>
        <v>0</v>
      </c>
      <c r="J121" s="29">
        <f t="shared" si="34"/>
        <v>0</v>
      </c>
    </row>
    <row r="122" spans="1:10" x14ac:dyDescent="0.25">
      <c r="A122" s="34" t="s">
        <v>225</v>
      </c>
      <c r="B122" s="35" t="s">
        <v>226</v>
      </c>
      <c r="C122" s="36">
        <f>ROUND('[1]CATALOGO $$$$'!C122/1000,0)-1</f>
        <v>-9045434</v>
      </c>
      <c r="D122" s="36">
        <f>ROUND('[1]CATALOGO $$$$'!D122/1000,0)</f>
        <v>0</v>
      </c>
      <c r="E122" s="36">
        <f>ROUND('[1]CATALOGO $$$$'!E122/1000,0)</f>
        <v>0</v>
      </c>
      <c r="F122" s="36">
        <f>ROUND('[1]CATALOGO $$$$'!F122/1000,0)-1</f>
        <v>-9045434</v>
      </c>
      <c r="G122" s="36">
        <f>ROUND('[1]CATALOGO $$$$'!G122/1000,0)</f>
        <v>0</v>
      </c>
      <c r="H122" s="37">
        <f>ROUND('[1]CATALOGO $$$$'!H122/1000,0)-1</f>
        <v>-9045434</v>
      </c>
      <c r="I122" s="29">
        <f t="shared" si="42"/>
        <v>0</v>
      </c>
      <c r="J122" s="29">
        <f t="shared" si="34"/>
        <v>0</v>
      </c>
    </row>
    <row r="123" spans="1:10" x14ac:dyDescent="0.25">
      <c r="A123" s="34" t="s">
        <v>227</v>
      </c>
      <c r="B123" s="35" t="s">
        <v>220</v>
      </c>
      <c r="C123" s="36">
        <f>ROUND('[1]CATALOGO $$$$'!C123/1000,0)</f>
        <v>-379230</v>
      </c>
      <c r="D123" s="36">
        <f>ROUND('[1]CATALOGO $$$$'!D123/1000,0)</f>
        <v>0</v>
      </c>
      <c r="E123" s="36">
        <f>ROUND('[1]CATALOGO $$$$'!E123/1000,0)</f>
        <v>0</v>
      </c>
      <c r="F123" s="36">
        <f>ROUND('[1]CATALOGO $$$$'!F123/1000,0)</f>
        <v>-379230</v>
      </c>
      <c r="G123" s="36">
        <f>ROUND('[1]CATALOGO $$$$'!G123/1000,0)</f>
        <v>0</v>
      </c>
      <c r="H123" s="37">
        <f>ROUND('[1]CATALOGO $$$$'!H123/1000,0)</f>
        <v>-379230</v>
      </c>
      <c r="I123" s="29">
        <f t="shared" si="42"/>
        <v>0</v>
      </c>
      <c r="J123" s="29">
        <f t="shared" si="34"/>
        <v>0</v>
      </c>
    </row>
    <row r="124" spans="1:10" x14ac:dyDescent="0.25">
      <c r="A124" s="30" t="s">
        <v>228</v>
      </c>
      <c r="B124" s="31"/>
      <c r="C124" s="32">
        <f>+C125+C128</f>
        <v>0</v>
      </c>
      <c r="D124" s="32">
        <f t="shared" ref="D124:H124" si="57">+D125+D128</f>
        <v>0</v>
      </c>
      <c r="E124" s="32">
        <f t="shared" si="57"/>
        <v>0</v>
      </c>
      <c r="F124" s="32">
        <f t="shared" si="57"/>
        <v>0</v>
      </c>
      <c r="G124" s="32">
        <f t="shared" si="57"/>
        <v>0</v>
      </c>
      <c r="H124" s="33">
        <f t="shared" si="57"/>
        <v>0</v>
      </c>
      <c r="I124" s="29">
        <f>+C124-D124+E124-F124</f>
        <v>0</v>
      </c>
      <c r="J124" s="29">
        <f t="shared" si="34"/>
        <v>0</v>
      </c>
    </row>
    <row r="125" spans="1:10" x14ac:dyDescent="0.25">
      <c r="A125" s="30" t="s">
        <v>229</v>
      </c>
      <c r="B125" s="31" t="s">
        <v>230</v>
      </c>
      <c r="C125" s="32">
        <f>+C126</f>
        <v>30591048581</v>
      </c>
      <c r="D125" s="32">
        <f t="shared" ref="D125:H125" si="58">+D126</f>
        <v>0</v>
      </c>
      <c r="E125" s="32">
        <f t="shared" si="58"/>
        <v>0</v>
      </c>
      <c r="F125" s="32">
        <f t="shared" si="58"/>
        <v>30591048581</v>
      </c>
      <c r="G125" s="32">
        <f t="shared" si="58"/>
        <v>0</v>
      </c>
      <c r="H125" s="33">
        <f t="shared" si="58"/>
        <v>30591048581</v>
      </c>
      <c r="I125" s="29">
        <f t="shared" ref="I125:I130" si="59">+C125-D125+E125-F125</f>
        <v>0</v>
      </c>
      <c r="J125" s="29">
        <f t="shared" si="34"/>
        <v>0</v>
      </c>
    </row>
    <row r="126" spans="1:10" x14ac:dyDescent="0.25">
      <c r="A126" s="30" t="s">
        <v>231</v>
      </c>
      <c r="B126" s="31" t="s">
        <v>232</v>
      </c>
      <c r="C126" s="32">
        <f>SUM(C127)</f>
        <v>30591048581</v>
      </c>
      <c r="D126" s="32">
        <f t="shared" ref="D126:H126" si="60">SUM(D127)</f>
        <v>0</v>
      </c>
      <c r="E126" s="32">
        <f t="shared" si="60"/>
        <v>0</v>
      </c>
      <c r="F126" s="32">
        <f t="shared" si="60"/>
        <v>30591048581</v>
      </c>
      <c r="G126" s="32">
        <f t="shared" si="60"/>
        <v>0</v>
      </c>
      <c r="H126" s="33">
        <f t="shared" si="60"/>
        <v>30591048581</v>
      </c>
      <c r="I126" s="29">
        <f t="shared" si="59"/>
        <v>0</v>
      </c>
      <c r="J126" s="29">
        <f t="shared" si="34"/>
        <v>0</v>
      </c>
    </row>
    <row r="127" spans="1:10" x14ac:dyDescent="0.25">
      <c r="A127" s="34" t="s">
        <v>233</v>
      </c>
      <c r="B127" s="35" t="s">
        <v>214</v>
      </c>
      <c r="C127" s="36">
        <f>ROUND('[1]CATALOGO $$$$'!C127/1000,0)</f>
        <v>30591048581</v>
      </c>
      <c r="D127" s="36">
        <f>ROUND('[1]CATALOGO $$$$'!D127/1000,0)</f>
        <v>0</v>
      </c>
      <c r="E127" s="36">
        <f>ROUND('[1]CATALOGO $$$$'!E127/1000,0)</f>
        <v>0</v>
      </c>
      <c r="F127" s="36">
        <f>ROUND('[1]CATALOGO $$$$'!F127/1000,0)</f>
        <v>30591048581</v>
      </c>
      <c r="G127" s="36">
        <f>ROUND('[1]CATALOGO $$$$'!G127/1000,0)</f>
        <v>0</v>
      </c>
      <c r="H127" s="37">
        <f>ROUND('[1]CATALOGO $$$$'!H127/1000,0)</f>
        <v>30591048581</v>
      </c>
      <c r="I127" s="29">
        <f t="shared" si="59"/>
        <v>0</v>
      </c>
      <c r="J127" s="29">
        <f t="shared" si="34"/>
        <v>0</v>
      </c>
    </row>
    <row r="128" spans="1:10" x14ac:dyDescent="0.25">
      <c r="A128" s="30" t="s">
        <v>234</v>
      </c>
      <c r="B128" s="31" t="s">
        <v>235</v>
      </c>
      <c r="C128" s="32">
        <f>+C129</f>
        <v>-30591048581</v>
      </c>
      <c r="D128" s="32">
        <f t="shared" ref="D128:H128" si="61">+D129</f>
        <v>0</v>
      </c>
      <c r="E128" s="32">
        <f t="shared" si="61"/>
        <v>0</v>
      </c>
      <c r="F128" s="32">
        <f t="shared" si="61"/>
        <v>-30591048581</v>
      </c>
      <c r="G128" s="32">
        <f t="shared" si="61"/>
        <v>0</v>
      </c>
      <c r="H128" s="33">
        <f t="shared" si="61"/>
        <v>-30591048581</v>
      </c>
      <c r="I128" s="29">
        <f t="shared" si="59"/>
        <v>0</v>
      </c>
      <c r="J128" s="29">
        <f t="shared" si="34"/>
        <v>0</v>
      </c>
    </row>
    <row r="129" spans="1:10" x14ac:dyDescent="0.25">
      <c r="A129" s="30" t="s">
        <v>236</v>
      </c>
      <c r="B129" s="31" t="s">
        <v>237</v>
      </c>
      <c r="C129" s="32">
        <f>SUM(C130)</f>
        <v>-30591048581</v>
      </c>
      <c r="D129" s="32">
        <f t="shared" ref="D129:H129" si="62">SUM(D130)</f>
        <v>0</v>
      </c>
      <c r="E129" s="32">
        <f t="shared" si="62"/>
        <v>0</v>
      </c>
      <c r="F129" s="32">
        <f t="shared" si="62"/>
        <v>-30591048581</v>
      </c>
      <c r="G129" s="32">
        <f t="shared" si="62"/>
        <v>0</v>
      </c>
      <c r="H129" s="33">
        <f t="shared" si="62"/>
        <v>-30591048581</v>
      </c>
      <c r="I129" s="29">
        <f t="shared" si="59"/>
        <v>0</v>
      </c>
      <c r="J129" s="29">
        <f t="shared" si="34"/>
        <v>0</v>
      </c>
    </row>
    <row r="130" spans="1:10" ht="15.75" thickBot="1" x14ac:dyDescent="0.3">
      <c r="A130" s="38" t="s">
        <v>238</v>
      </c>
      <c r="B130" s="39" t="s">
        <v>239</v>
      </c>
      <c r="C130" s="40">
        <f>ROUND('[1]CATALOGO $$$$'!C130/1000,0)</f>
        <v>-30591048581</v>
      </c>
      <c r="D130" s="40">
        <f>ROUND('[1]CATALOGO $$$$'!D130/1000,0)</f>
        <v>0</v>
      </c>
      <c r="E130" s="40">
        <f>ROUND('[1]CATALOGO $$$$'!E130/1000,0)</f>
        <v>0</v>
      </c>
      <c r="F130" s="40">
        <f>ROUND('[1]CATALOGO $$$$'!F130/1000,0)</f>
        <v>-30591048581</v>
      </c>
      <c r="G130" s="40">
        <f>ROUND('[1]CATALOGO $$$$'!G130/1000,0)</f>
        <v>0</v>
      </c>
      <c r="H130" s="41">
        <f>ROUND('[1]CATALOGO $$$$'!H130/1000,0)</f>
        <v>-30591048581</v>
      </c>
      <c r="I130" s="29">
        <f t="shared" si="59"/>
        <v>0</v>
      </c>
      <c r="J130" s="29">
        <f t="shared" si="34"/>
        <v>0</v>
      </c>
    </row>
    <row r="131" spans="1:10" customFormat="1" x14ac:dyDescent="0.25">
      <c r="A131" s="42"/>
      <c r="B131" s="43"/>
      <c r="C131" s="44"/>
      <c r="D131" s="44"/>
      <c r="E131" s="44"/>
      <c r="F131" s="44"/>
      <c r="G131" s="44"/>
      <c r="H131" s="45"/>
    </row>
    <row r="132" spans="1:10" customFormat="1" x14ac:dyDescent="0.25">
      <c r="A132" s="42"/>
      <c r="B132" s="43"/>
      <c r="C132" s="44"/>
      <c r="D132" s="44"/>
      <c r="E132" s="44"/>
      <c r="F132" s="44"/>
      <c r="G132" s="44"/>
      <c r="H132" s="45"/>
    </row>
    <row r="133" spans="1:10" customFormat="1" x14ac:dyDescent="0.25">
      <c r="A133" s="42"/>
      <c r="B133" s="43"/>
      <c r="C133" s="44"/>
      <c r="D133" s="44"/>
      <c r="E133" s="44"/>
      <c r="F133" s="44"/>
      <c r="G133" s="44"/>
      <c r="H133" s="45"/>
    </row>
    <row r="134" spans="1:10" customFormat="1" x14ac:dyDescent="0.25">
      <c r="A134" s="42"/>
      <c r="B134" s="43"/>
      <c r="C134" s="44"/>
      <c r="D134" s="44"/>
      <c r="E134" s="44"/>
      <c r="F134" s="44"/>
      <c r="G134" s="44"/>
      <c r="H134" s="45"/>
    </row>
    <row r="135" spans="1:10" customFormat="1" x14ac:dyDescent="0.25">
      <c r="A135" s="46"/>
      <c r="B135" s="47" t="s">
        <v>240</v>
      </c>
      <c r="C135" s="48"/>
      <c r="D135" s="49"/>
      <c r="E135" s="47" t="s">
        <v>241</v>
      </c>
      <c r="F135" s="50"/>
      <c r="G135" s="48"/>
      <c r="H135" s="51"/>
    </row>
    <row r="136" spans="1:10" customFormat="1" x14ac:dyDescent="0.25">
      <c r="A136" s="46"/>
      <c r="B136" s="52" t="s">
        <v>242</v>
      </c>
      <c r="C136" s="48"/>
      <c r="D136" s="49"/>
      <c r="E136" s="52" t="s">
        <v>243</v>
      </c>
      <c r="F136" s="53"/>
      <c r="G136" s="48"/>
      <c r="H136" s="51"/>
    </row>
    <row r="137" spans="1:10" customFormat="1" x14ac:dyDescent="0.25">
      <c r="A137" s="46"/>
      <c r="B137" s="54" t="s">
        <v>244</v>
      </c>
      <c r="C137" s="48"/>
      <c r="D137" s="49"/>
      <c r="E137" s="54" t="s">
        <v>245</v>
      </c>
      <c r="F137" s="50"/>
      <c r="G137" s="48"/>
      <c r="H137" s="51"/>
    </row>
    <row r="138" spans="1:10" customFormat="1" x14ac:dyDescent="0.25">
      <c r="A138" s="55"/>
      <c r="B138" s="56"/>
      <c r="C138" s="57"/>
      <c r="D138" s="57"/>
      <c r="E138" s="57"/>
      <c r="F138" s="57"/>
      <c r="G138" s="57"/>
      <c r="H138" s="51"/>
    </row>
    <row r="139" spans="1:10" customFormat="1" x14ac:dyDescent="0.25">
      <c r="A139" s="55"/>
      <c r="B139" s="56"/>
      <c r="C139" s="57"/>
      <c r="D139" s="57"/>
      <c r="E139" s="57"/>
      <c r="F139" s="57"/>
      <c r="G139" s="57"/>
      <c r="H139" s="51"/>
    </row>
    <row r="140" spans="1:10" customFormat="1" x14ac:dyDescent="0.25">
      <c r="A140" s="55"/>
      <c r="B140" s="56"/>
      <c r="C140" s="57"/>
      <c r="D140" s="57"/>
      <c r="E140" s="57"/>
      <c r="F140" s="57"/>
      <c r="G140" s="57"/>
      <c r="H140" s="51"/>
    </row>
    <row r="141" spans="1:10" customFormat="1" x14ac:dyDescent="0.25">
      <c r="A141" s="55"/>
      <c r="B141" s="56"/>
      <c r="C141" s="57"/>
      <c r="D141" s="57"/>
      <c r="E141" s="57"/>
      <c r="F141" s="57"/>
      <c r="G141" s="57"/>
      <c r="H141" s="51"/>
    </row>
    <row r="142" spans="1:10" customFormat="1" x14ac:dyDescent="0.25">
      <c r="A142" s="58"/>
      <c r="B142" s="59" t="s">
        <v>246</v>
      </c>
      <c r="C142" s="60"/>
      <c r="D142" s="50"/>
      <c r="E142" s="57" t="s">
        <v>246</v>
      </c>
      <c r="F142" s="48"/>
      <c r="G142" s="50"/>
      <c r="H142" s="51"/>
    </row>
    <row r="143" spans="1:10" customFormat="1" x14ac:dyDescent="0.25">
      <c r="A143" s="61"/>
      <c r="B143" s="52" t="s">
        <v>247</v>
      </c>
      <c r="C143" s="62"/>
      <c r="D143" s="50"/>
      <c r="E143" s="52" t="s">
        <v>248</v>
      </c>
      <c r="F143" s="63"/>
      <c r="G143" s="50"/>
      <c r="H143" s="64"/>
    </row>
    <row r="144" spans="1:10" customFormat="1" x14ac:dyDescent="0.25">
      <c r="A144" s="58"/>
      <c r="B144" s="54" t="s">
        <v>249</v>
      </c>
      <c r="C144" s="60"/>
      <c r="D144" s="50"/>
      <c r="E144" s="54" t="s">
        <v>250</v>
      </c>
      <c r="F144" s="48"/>
      <c r="G144" s="50"/>
      <c r="H144" s="51"/>
    </row>
    <row r="145" spans="1:8" customFormat="1" x14ac:dyDescent="0.25">
      <c r="A145" s="65"/>
      <c r="B145" s="66"/>
      <c r="C145" s="60"/>
      <c r="D145" s="67"/>
      <c r="E145" s="67"/>
      <c r="F145" s="60"/>
      <c r="G145" s="62"/>
      <c r="H145" s="51"/>
    </row>
    <row r="146" spans="1:8" customFormat="1" ht="15.75" thickBot="1" x14ac:dyDescent="0.3">
      <c r="A146" s="68"/>
      <c r="B146" s="69"/>
      <c r="C146" s="70"/>
      <c r="D146" s="71"/>
      <c r="E146" s="71"/>
      <c r="F146" s="71"/>
      <c r="G146" s="71"/>
      <c r="H146" s="72"/>
    </row>
  </sheetData>
  <pageMargins left="0.32" right="0.15748031496062992" top="0.26" bottom="0.70866141732283472" header="0.2" footer="0.39370078740157483"/>
  <pageSetup scale="80" orientation="landscape" r:id="rId1"/>
  <headerFooter>
    <oddFooter>&amp;L&amp;8CATALOGO DTN Junio 2016&amp;C&amp;8Página &amp;P 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CATALOGO miles $$$$</vt:lpstr>
      <vt:lpstr>'CATALOGO miles $$$$'!Títulos_a_imprimir</vt:lpstr>
    </vt:vector>
  </TitlesOfParts>
  <Company>Ministerio de Hacienda y Crédito Público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Alfonso Diaz Amorocho</dc:creator>
  <cp:lastModifiedBy>Luis Alfonso Diaz Amorocho</cp:lastModifiedBy>
  <dcterms:created xsi:type="dcterms:W3CDTF">2016-11-22T21:04:08Z</dcterms:created>
  <dcterms:modified xsi:type="dcterms:W3CDTF">2016-11-22T21:04:37Z</dcterms:modified>
</cp:coreProperties>
</file>