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875" windowHeight="7200"/>
  </bookViews>
  <sheets>
    <sheet name="CATALOGO miles $$$$" sheetId="1" r:id="rId1"/>
  </sheets>
  <externalReferences>
    <externalReference r:id="rId2"/>
  </externalReferences>
  <definedNames>
    <definedName name="_xlnm.Print_Titles" localSheetId="0">'CATALOGO miles $$$$'!$1:$10</definedName>
  </definedNames>
  <calcPr calcId="145621"/>
</workbook>
</file>

<file path=xl/calcChain.xml><?xml version="1.0" encoding="utf-8"?>
<calcChain xmlns="http://schemas.openxmlformats.org/spreadsheetml/2006/main">
  <c r="H128" i="1" l="1"/>
  <c r="G128" i="1"/>
  <c r="F128" i="1"/>
  <c r="J128" i="1" s="1"/>
  <c r="E128" i="1"/>
  <c r="D128" i="1"/>
  <c r="I128" i="1" s="1"/>
  <c r="C128" i="1"/>
  <c r="H127" i="1"/>
  <c r="G127" i="1"/>
  <c r="F127" i="1"/>
  <c r="J127" i="1" s="1"/>
  <c r="E127" i="1"/>
  <c r="I127" i="1" s="1"/>
  <c r="D127" i="1"/>
  <c r="C127" i="1"/>
  <c r="H126" i="1"/>
  <c r="G126" i="1"/>
  <c r="F126" i="1"/>
  <c r="J126" i="1" s="1"/>
  <c r="E126" i="1"/>
  <c r="I126" i="1" s="1"/>
  <c r="D126" i="1"/>
  <c r="C126" i="1"/>
  <c r="H125" i="1"/>
  <c r="G125" i="1"/>
  <c r="F125" i="1"/>
  <c r="J125" i="1" s="1"/>
  <c r="E125" i="1"/>
  <c r="I125" i="1" s="1"/>
  <c r="D125" i="1"/>
  <c r="C125" i="1"/>
  <c r="H124" i="1"/>
  <c r="G124" i="1"/>
  <c r="F124" i="1"/>
  <c r="J124" i="1" s="1"/>
  <c r="E124" i="1"/>
  <c r="I124" i="1" s="1"/>
  <c r="D124" i="1"/>
  <c r="C124" i="1"/>
  <c r="H123" i="1"/>
  <c r="G123" i="1"/>
  <c r="F123" i="1"/>
  <c r="J123" i="1" s="1"/>
  <c r="E123" i="1"/>
  <c r="I123" i="1" s="1"/>
  <c r="D123" i="1"/>
  <c r="C123" i="1"/>
  <c r="H122" i="1"/>
  <c r="G122" i="1"/>
  <c r="F122" i="1"/>
  <c r="J122" i="1" s="1"/>
  <c r="E122" i="1"/>
  <c r="I122" i="1" s="1"/>
  <c r="D122" i="1"/>
  <c r="C122" i="1"/>
  <c r="H121" i="1"/>
  <c r="G121" i="1"/>
  <c r="F121" i="1"/>
  <c r="J121" i="1" s="1"/>
  <c r="E121" i="1"/>
  <c r="D121" i="1"/>
  <c r="I121" i="1" s="1"/>
  <c r="C121" i="1"/>
  <c r="H120" i="1"/>
  <c r="G120" i="1"/>
  <c r="F120" i="1"/>
  <c r="J120" i="1" s="1"/>
  <c r="E120" i="1"/>
  <c r="D120" i="1"/>
  <c r="I120" i="1" s="1"/>
  <c r="C120" i="1"/>
  <c r="H119" i="1"/>
  <c r="G119" i="1"/>
  <c r="F119" i="1"/>
  <c r="J119" i="1" s="1"/>
  <c r="E119" i="1"/>
  <c r="D119" i="1"/>
  <c r="I119" i="1" s="1"/>
  <c r="C119" i="1"/>
  <c r="H118" i="1"/>
  <c r="G118" i="1"/>
  <c r="F118" i="1"/>
  <c r="J118" i="1" s="1"/>
  <c r="E118" i="1"/>
  <c r="D118" i="1"/>
  <c r="I118" i="1" s="1"/>
  <c r="C118" i="1"/>
  <c r="H117" i="1"/>
  <c r="G117" i="1"/>
  <c r="F117" i="1"/>
  <c r="J117" i="1" s="1"/>
  <c r="E117" i="1"/>
  <c r="D117" i="1"/>
  <c r="I117" i="1" s="1"/>
  <c r="C117" i="1"/>
  <c r="H116" i="1"/>
  <c r="G116" i="1"/>
  <c r="F116" i="1"/>
  <c r="J116" i="1" s="1"/>
  <c r="E116" i="1"/>
  <c r="D116" i="1"/>
  <c r="I116" i="1" s="1"/>
  <c r="C116" i="1"/>
  <c r="H115" i="1"/>
  <c r="G115" i="1"/>
  <c r="F115" i="1"/>
  <c r="J115" i="1" s="1"/>
  <c r="E115" i="1"/>
  <c r="D115" i="1"/>
  <c r="I115" i="1" s="1"/>
  <c r="C115" i="1"/>
  <c r="H114" i="1"/>
  <c r="G114" i="1"/>
  <c r="F114" i="1"/>
  <c r="J114" i="1" s="1"/>
  <c r="E114" i="1"/>
  <c r="D114" i="1"/>
  <c r="I114" i="1" s="1"/>
  <c r="C114" i="1"/>
  <c r="H113" i="1"/>
  <c r="G113" i="1"/>
  <c r="F113" i="1"/>
  <c r="J113" i="1" s="1"/>
  <c r="E113" i="1"/>
  <c r="D113" i="1"/>
  <c r="I113" i="1" s="1"/>
  <c r="C113" i="1"/>
  <c r="H112" i="1"/>
  <c r="G112" i="1"/>
  <c r="F112" i="1"/>
  <c r="J112" i="1" s="1"/>
  <c r="E112" i="1"/>
  <c r="D112" i="1"/>
  <c r="I112" i="1" s="1"/>
  <c r="C112" i="1"/>
  <c r="H111" i="1"/>
  <c r="G111" i="1"/>
  <c r="F111" i="1"/>
  <c r="J111" i="1" s="1"/>
  <c r="E111" i="1"/>
  <c r="D111" i="1"/>
  <c r="I111" i="1" s="1"/>
  <c r="C111" i="1"/>
  <c r="H110" i="1"/>
  <c r="G110" i="1"/>
  <c r="F110" i="1"/>
  <c r="J110" i="1" s="1"/>
  <c r="E110" i="1"/>
  <c r="D110" i="1"/>
  <c r="I110" i="1" s="1"/>
  <c r="C110" i="1"/>
  <c r="H109" i="1"/>
  <c r="G109" i="1"/>
  <c r="F109" i="1"/>
  <c r="J109" i="1" s="1"/>
  <c r="E109" i="1"/>
  <c r="D109" i="1"/>
  <c r="I109" i="1" s="1"/>
  <c r="C109" i="1"/>
  <c r="H108" i="1"/>
  <c r="G108" i="1"/>
  <c r="F108" i="1"/>
  <c r="J108" i="1" s="1"/>
  <c r="E108" i="1"/>
  <c r="D108" i="1"/>
  <c r="I108" i="1" s="1"/>
  <c r="C108" i="1"/>
  <c r="H107" i="1"/>
  <c r="G107" i="1"/>
  <c r="F107" i="1"/>
  <c r="J107" i="1" s="1"/>
  <c r="E107" i="1"/>
  <c r="D107" i="1"/>
  <c r="I107" i="1" s="1"/>
  <c r="C107" i="1"/>
  <c r="H106" i="1"/>
  <c r="G106" i="1"/>
  <c r="F106" i="1"/>
  <c r="J106" i="1" s="1"/>
  <c r="E106" i="1"/>
  <c r="D106" i="1"/>
  <c r="I106" i="1" s="1"/>
  <c r="C106" i="1"/>
  <c r="H105" i="1"/>
  <c r="G105" i="1"/>
  <c r="F105" i="1"/>
  <c r="J105" i="1" s="1"/>
  <c r="E105" i="1"/>
  <c r="D105" i="1"/>
  <c r="I105" i="1" s="1"/>
  <c r="C105" i="1"/>
  <c r="H104" i="1"/>
  <c r="G104" i="1"/>
  <c r="F104" i="1"/>
  <c r="J104" i="1" s="1"/>
  <c r="E104" i="1"/>
  <c r="D104" i="1"/>
  <c r="I104" i="1" s="1"/>
  <c r="C104" i="1"/>
  <c r="H103" i="1"/>
  <c r="G103" i="1"/>
  <c r="F103" i="1"/>
  <c r="J103" i="1" s="1"/>
  <c r="E103" i="1"/>
  <c r="D103" i="1"/>
  <c r="I103" i="1" s="1"/>
  <c r="C103" i="1"/>
  <c r="H102" i="1"/>
  <c r="G102" i="1"/>
  <c r="F102" i="1"/>
  <c r="J102" i="1" s="1"/>
  <c r="E102" i="1"/>
  <c r="D102" i="1"/>
  <c r="I102" i="1" s="1"/>
  <c r="C102" i="1"/>
  <c r="H101" i="1"/>
  <c r="G101" i="1"/>
  <c r="F101" i="1"/>
  <c r="J101" i="1" s="1"/>
  <c r="E101" i="1"/>
  <c r="D101" i="1"/>
  <c r="I101" i="1" s="1"/>
  <c r="C101" i="1"/>
  <c r="H100" i="1"/>
  <c r="G100" i="1"/>
  <c r="F100" i="1"/>
  <c r="J100" i="1" s="1"/>
  <c r="E100" i="1"/>
  <c r="D100" i="1"/>
  <c r="I100" i="1" s="1"/>
  <c r="C100" i="1"/>
  <c r="H99" i="1"/>
  <c r="G99" i="1"/>
  <c r="F99" i="1"/>
  <c r="J99" i="1" s="1"/>
  <c r="E99" i="1"/>
  <c r="D99" i="1"/>
  <c r="I99" i="1" s="1"/>
  <c r="C99" i="1"/>
  <c r="H98" i="1"/>
  <c r="G98" i="1"/>
  <c r="F98" i="1"/>
  <c r="J98" i="1" s="1"/>
  <c r="E98" i="1"/>
  <c r="D98" i="1"/>
  <c r="I98" i="1" s="1"/>
  <c r="C98" i="1"/>
  <c r="H97" i="1"/>
  <c r="G97" i="1"/>
  <c r="F97" i="1"/>
  <c r="J97" i="1" s="1"/>
  <c r="E97" i="1"/>
  <c r="D97" i="1"/>
  <c r="I97" i="1" s="1"/>
  <c r="C97" i="1"/>
  <c r="H96" i="1"/>
  <c r="G96" i="1"/>
  <c r="F96" i="1"/>
  <c r="J96" i="1" s="1"/>
  <c r="E96" i="1"/>
  <c r="D96" i="1"/>
  <c r="I96" i="1" s="1"/>
  <c r="C96" i="1"/>
  <c r="H95" i="1"/>
  <c r="G95" i="1"/>
  <c r="F95" i="1"/>
  <c r="J95" i="1" s="1"/>
  <c r="E95" i="1"/>
  <c r="D95" i="1"/>
  <c r="I95" i="1" s="1"/>
  <c r="C95" i="1"/>
  <c r="H94" i="1"/>
  <c r="G94" i="1"/>
  <c r="F94" i="1"/>
  <c r="J94" i="1" s="1"/>
  <c r="E94" i="1"/>
  <c r="D94" i="1"/>
  <c r="I94" i="1" s="1"/>
  <c r="C94" i="1"/>
  <c r="H93" i="1"/>
  <c r="G93" i="1"/>
  <c r="F93" i="1"/>
  <c r="J93" i="1" s="1"/>
  <c r="E93" i="1"/>
  <c r="D93" i="1"/>
  <c r="I93" i="1" s="1"/>
  <c r="C93" i="1"/>
  <c r="H92" i="1"/>
  <c r="G92" i="1"/>
  <c r="F92" i="1"/>
  <c r="J92" i="1" s="1"/>
  <c r="E92" i="1"/>
  <c r="D92" i="1"/>
  <c r="I92" i="1" s="1"/>
  <c r="C92" i="1"/>
  <c r="H91" i="1"/>
  <c r="G91" i="1"/>
  <c r="F91" i="1"/>
  <c r="J91" i="1" s="1"/>
  <c r="E91" i="1"/>
  <c r="D91" i="1"/>
  <c r="I91" i="1" s="1"/>
  <c r="C91" i="1"/>
  <c r="H90" i="1"/>
  <c r="G90" i="1"/>
  <c r="F90" i="1"/>
  <c r="J90" i="1" s="1"/>
  <c r="E90" i="1"/>
  <c r="D90" i="1"/>
  <c r="I90" i="1" s="1"/>
  <c r="C90" i="1"/>
  <c r="H89" i="1"/>
  <c r="G89" i="1"/>
  <c r="F89" i="1"/>
  <c r="J89" i="1" s="1"/>
  <c r="E89" i="1"/>
  <c r="D89" i="1"/>
  <c r="I89" i="1" s="1"/>
  <c r="C89" i="1"/>
  <c r="H88" i="1"/>
  <c r="G88" i="1"/>
  <c r="F88" i="1"/>
  <c r="J88" i="1" s="1"/>
  <c r="E88" i="1"/>
  <c r="D88" i="1"/>
  <c r="I88" i="1" s="1"/>
  <c r="C88" i="1"/>
  <c r="H87" i="1"/>
  <c r="G87" i="1"/>
  <c r="F87" i="1"/>
  <c r="J87" i="1" s="1"/>
  <c r="E87" i="1"/>
  <c r="D87" i="1"/>
  <c r="I87" i="1" s="1"/>
  <c r="C87" i="1"/>
  <c r="H86" i="1"/>
  <c r="G86" i="1"/>
  <c r="F86" i="1"/>
  <c r="J86" i="1" s="1"/>
  <c r="E86" i="1"/>
  <c r="D86" i="1"/>
  <c r="I86" i="1" s="1"/>
  <c r="C86" i="1"/>
  <c r="H85" i="1"/>
  <c r="G85" i="1"/>
  <c r="F85" i="1"/>
  <c r="J85" i="1" s="1"/>
  <c r="E85" i="1"/>
  <c r="D85" i="1"/>
  <c r="I85" i="1" s="1"/>
  <c r="C85" i="1"/>
  <c r="H84" i="1"/>
  <c r="G84" i="1"/>
  <c r="F84" i="1"/>
  <c r="J84" i="1" s="1"/>
  <c r="E84" i="1"/>
  <c r="D84" i="1"/>
  <c r="I84" i="1" s="1"/>
  <c r="C84" i="1"/>
  <c r="H83" i="1"/>
  <c r="G83" i="1"/>
  <c r="F83" i="1"/>
  <c r="J83" i="1" s="1"/>
  <c r="E83" i="1"/>
  <c r="D83" i="1"/>
  <c r="I83" i="1" s="1"/>
  <c r="C83" i="1"/>
  <c r="H82" i="1"/>
  <c r="G82" i="1"/>
  <c r="F82" i="1"/>
  <c r="J82" i="1" s="1"/>
  <c r="E82" i="1"/>
  <c r="D82" i="1"/>
  <c r="I82" i="1" s="1"/>
  <c r="C82" i="1"/>
  <c r="H81" i="1"/>
  <c r="G81" i="1"/>
  <c r="F81" i="1"/>
  <c r="J81" i="1" s="1"/>
  <c r="E81" i="1"/>
  <c r="D81" i="1"/>
  <c r="I81" i="1" s="1"/>
  <c r="C81" i="1"/>
  <c r="H80" i="1"/>
  <c r="G80" i="1"/>
  <c r="F80" i="1"/>
  <c r="J80" i="1" s="1"/>
  <c r="E80" i="1"/>
  <c r="D80" i="1"/>
  <c r="I80" i="1" s="1"/>
  <c r="C80" i="1"/>
  <c r="H79" i="1"/>
  <c r="G79" i="1"/>
  <c r="F79" i="1"/>
  <c r="J79" i="1" s="1"/>
  <c r="E79" i="1"/>
  <c r="D79" i="1"/>
  <c r="I79" i="1" s="1"/>
  <c r="C79" i="1"/>
  <c r="H78" i="1"/>
  <c r="G78" i="1"/>
  <c r="F78" i="1"/>
  <c r="J78" i="1" s="1"/>
  <c r="E78" i="1"/>
  <c r="D78" i="1"/>
  <c r="I78" i="1" s="1"/>
  <c r="C78" i="1"/>
  <c r="H77" i="1"/>
  <c r="G77" i="1"/>
  <c r="F77" i="1"/>
  <c r="J77" i="1" s="1"/>
  <c r="E77" i="1"/>
  <c r="D77" i="1"/>
  <c r="I77" i="1" s="1"/>
  <c r="C77" i="1"/>
  <c r="H76" i="1"/>
  <c r="G76" i="1"/>
  <c r="F76" i="1"/>
  <c r="J76" i="1" s="1"/>
  <c r="E76" i="1"/>
  <c r="D76" i="1"/>
  <c r="I76" i="1" s="1"/>
  <c r="C76" i="1"/>
  <c r="H75" i="1"/>
  <c r="G75" i="1"/>
  <c r="F75" i="1"/>
  <c r="J75" i="1" s="1"/>
  <c r="E75" i="1"/>
  <c r="D75" i="1"/>
  <c r="I75" i="1" s="1"/>
  <c r="C75" i="1"/>
  <c r="H74" i="1"/>
  <c r="G74" i="1"/>
  <c r="F74" i="1"/>
  <c r="J74" i="1" s="1"/>
  <c r="E74" i="1"/>
  <c r="D74" i="1"/>
  <c r="I74" i="1" s="1"/>
  <c r="C74" i="1"/>
  <c r="H73" i="1"/>
  <c r="G73" i="1"/>
  <c r="F73" i="1"/>
  <c r="J73" i="1" s="1"/>
  <c r="E73" i="1"/>
  <c r="D73" i="1"/>
  <c r="I73" i="1" s="1"/>
  <c r="C73" i="1"/>
  <c r="H72" i="1"/>
  <c r="G72" i="1"/>
  <c r="F72" i="1"/>
  <c r="J72" i="1" s="1"/>
  <c r="E72" i="1"/>
  <c r="D72" i="1"/>
  <c r="I72" i="1" s="1"/>
  <c r="C72" i="1"/>
  <c r="H71" i="1"/>
  <c r="G71" i="1"/>
  <c r="F71" i="1"/>
  <c r="J71" i="1" s="1"/>
  <c r="E71" i="1"/>
  <c r="D71" i="1"/>
  <c r="I71" i="1" s="1"/>
  <c r="C71" i="1"/>
  <c r="H70" i="1"/>
  <c r="G70" i="1"/>
  <c r="F70" i="1"/>
  <c r="J70" i="1" s="1"/>
  <c r="E70" i="1"/>
  <c r="D70" i="1"/>
  <c r="I70" i="1" s="1"/>
  <c r="C70" i="1"/>
  <c r="H69" i="1"/>
  <c r="G69" i="1"/>
  <c r="F69" i="1"/>
  <c r="J69" i="1" s="1"/>
  <c r="E69" i="1"/>
  <c r="D69" i="1"/>
  <c r="I69" i="1" s="1"/>
  <c r="C69" i="1"/>
  <c r="H68" i="1"/>
  <c r="G68" i="1"/>
  <c r="F68" i="1"/>
  <c r="J68" i="1" s="1"/>
  <c r="E68" i="1"/>
  <c r="D68" i="1"/>
  <c r="I68" i="1" s="1"/>
  <c r="C68" i="1"/>
  <c r="H67" i="1"/>
  <c r="G67" i="1"/>
  <c r="F67" i="1"/>
  <c r="J67" i="1" s="1"/>
  <c r="E67" i="1"/>
  <c r="D67" i="1"/>
  <c r="I67" i="1" s="1"/>
  <c r="C67" i="1"/>
  <c r="H66" i="1"/>
  <c r="G66" i="1"/>
  <c r="F66" i="1"/>
  <c r="J66" i="1" s="1"/>
  <c r="E66" i="1"/>
  <c r="D66" i="1"/>
  <c r="I66" i="1" s="1"/>
  <c r="C66" i="1"/>
  <c r="H65" i="1"/>
  <c r="G65" i="1"/>
  <c r="F65" i="1"/>
  <c r="J65" i="1" s="1"/>
  <c r="E65" i="1"/>
  <c r="D65" i="1"/>
  <c r="I65" i="1" s="1"/>
  <c r="C65" i="1"/>
  <c r="H64" i="1"/>
  <c r="G64" i="1"/>
  <c r="F64" i="1"/>
  <c r="J64" i="1" s="1"/>
  <c r="E64" i="1"/>
  <c r="D64" i="1"/>
  <c r="I64" i="1" s="1"/>
  <c r="C64" i="1"/>
  <c r="H63" i="1"/>
  <c r="G63" i="1"/>
  <c r="F63" i="1"/>
  <c r="J63" i="1" s="1"/>
  <c r="E63" i="1"/>
  <c r="D63" i="1"/>
  <c r="I63" i="1" s="1"/>
  <c r="C63" i="1"/>
  <c r="H62" i="1"/>
  <c r="G62" i="1"/>
  <c r="F62" i="1"/>
  <c r="J62" i="1" s="1"/>
  <c r="E62" i="1"/>
  <c r="D62" i="1"/>
  <c r="I62" i="1" s="1"/>
  <c r="C62" i="1"/>
  <c r="H61" i="1"/>
  <c r="G61" i="1"/>
  <c r="F61" i="1"/>
  <c r="J61" i="1" s="1"/>
  <c r="E61" i="1"/>
  <c r="D61" i="1"/>
  <c r="I61" i="1" s="1"/>
  <c r="C61" i="1"/>
  <c r="H60" i="1"/>
  <c r="H59" i="1" s="1"/>
  <c r="H58" i="1" s="1"/>
  <c r="G60" i="1"/>
  <c r="F60" i="1"/>
  <c r="E60" i="1"/>
  <c r="D60" i="1"/>
  <c r="I60" i="1" s="1"/>
  <c r="C60" i="1"/>
  <c r="G59" i="1"/>
  <c r="F59" i="1"/>
  <c r="E59" i="1"/>
  <c r="C59" i="1"/>
  <c r="G58" i="1"/>
  <c r="F58" i="1"/>
  <c r="E58" i="1"/>
  <c r="C58" i="1"/>
  <c r="H57" i="1"/>
  <c r="G57" i="1"/>
  <c r="F57" i="1"/>
  <c r="J57" i="1" s="1"/>
  <c r="E57" i="1"/>
  <c r="D57" i="1"/>
  <c r="I57" i="1" s="1"/>
  <c r="C57" i="1"/>
  <c r="H56" i="1"/>
  <c r="H55" i="1" s="1"/>
  <c r="G56" i="1"/>
  <c r="F56" i="1"/>
  <c r="E56" i="1"/>
  <c r="D56" i="1"/>
  <c r="I56" i="1" s="1"/>
  <c r="C56" i="1"/>
  <c r="G55" i="1"/>
  <c r="F55" i="1"/>
  <c r="E55" i="1"/>
  <c r="C55" i="1"/>
  <c r="H54" i="1"/>
  <c r="H53" i="1" s="1"/>
  <c r="G54" i="1"/>
  <c r="F54" i="1"/>
  <c r="E54" i="1"/>
  <c r="D54" i="1"/>
  <c r="I54" i="1" s="1"/>
  <c r="C54" i="1"/>
  <c r="G53" i="1"/>
  <c r="F53" i="1"/>
  <c r="E53" i="1"/>
  <c r="C53" i="1"/>
  <c r="H52" i="1"/>
  <c r="H51" i="1" s="1"/>
  <c r="G52" i="1"/>
  <c r="F52" i="1"/>
  <c r="E52" i="1"/>
  <c r="D52" i="1"/>
  <c r="I52" i="1" s="1"/>
  <c r="C52" i="1"/>
  <c r="G51" i="1"/>
  <c r="F51" i="1"/>
  <c r="E51" i="1"/>
  <c r="C51" i="1"/>
  <c r="H50" i="1"/>
  <c r="H49" i="1" s="1"/>
  <c r="G50" i="1"/>
  <c r="F50" i="1"/>
  <c r="E50" i="1"/>
  <c r="D50" i="1"/>
  <c r="I50" i="1" s="1"/>
  <c r="C50" i="1"/>
  <c r="G49" i="1"/>
  <c r="F49" i="1"/>
  <c r="E49" i="1"/>
  <c r="C49" i="1"/>
  <c r="H48" i="1"/>
  <c r="G48" i="1"/>
  <c r="F48" i="1"/>
  <c r="E48" i="1"/>
  <c r="D48" i="1"/>
  <c r="I48" i="1" s="1"/>
  <c r="C48" i="1"/>
  <c r="H47" i="1"/>
  <c r="G47" i="1"/>
  <c r="F47" i="1"/>
  <c r="J47" i="1" s="1"/>
  <c r="E47" i="1"/>
  <c r="D47" i="1"/>
  <c r="I47" i="1" s="1"/>
  <c r="C47" i="1"/>
  <c r="H46" i="1"/>
  <c r="G46" i="1"/>
  <c r="F46" i="1"/>
  <c r="E46" i="1"/>
  <c r="D46" i="1"/>
  <c r="I46" i="1" s="1"/>
  <c r="C46" i="1"/>
  <c r="H45" i="1"/>
  <c r="H43" i="1" s="1"/>
  <c r="H42" i="1" s="1"/>
  <c r="H37" i="1" s="1"/>
  <c r="G45" i="1"/>
  <c r="F45" i="1"/>
  <c r="J45" i="1" s="1"/>
  <c r="E45" i="1"/>
  <c r="D45" i="1"/>
  <c r="I45" i="1" s="1"/>
  <c r="C45" i="1"/>
  <c r="J44" i="1"/>
  <c r="H44" i="1"/>
  <c r="G44" i="1"/>
  <c r="F44" i="1"/>
  <c r="E44" i="1"/>
  <c r="D44" i="1"/>
  <c r="C44" i="1"/>
  <c r="G43" i="1"/>
  <c r="F43" i="1"/>
  <c r="E43" i="1"/>
  <c r="C43" i="1"/>
  <c r="G42" i="1"/>
  <c r="F42" i="1"/>
  <c r="E42" i="1"/>
  <c r="C42" i="1"/>
  <c r="H41" i="1"/>
  <c r="G41" i="1"/>
  <c r="F41" i="1"/>
  <c r="J41" i="1" s="1"/>
  <c r="E41" i="1"/>
  <c r="D41" i="1"/>
  <c r="C41" i="1"/>
  <c r="I41" i="1" s="1"/>
  <c r="H40" i="1"/>
  <c r="G40" i="1"/>
  <c r="F40" i="1"/>
  <c r="J40" i="1" s="1"/>
  <c r="E40" i="1"/>
  <c r="E39" i="1" s="1"/>
  <c r="E38" i="1" s="1"/>
  <c r="E37" i="1" s="1"/>
  <c r="D40" i="1"/>
  <c r="C40" i="1"/>
  <c r="I40" i="1" s="1"/>
  <c r="H39" i="1"/>
  <c r="G39" i="1"/>
  <c r="F39" i="1"/>
  <c r="J39" i="1" s="1"/>
  <c r="D39" i="1"/>
  <c r="C39" i="1"/>
  <c r="H38" i="1"/>
  <c r="G38" i="1"/>
  <c r="F38" i="1"/>
  <c r="J38" i="1" s="1"/>
  <c r="D38" i="1"/>
  <c r="C38" i="1"/>
  <c r="I38" i="1" s="1"/>
  <c r="G37" i="1"/>
  <c r="F37" i="1"/>
  <c r="J37" i="1" s="1"/>
  <c r="C37" i="1"/>
  <c r="H36" i="1"/>
  <c r="G36" i="1"/>
  <c r="F36" i="1"/>
  <c r="J36" i="1" s="1"/>
  <c r="E36" i="1"/>
  <c r="D36" i="1"/>
  <c r="C36" i="1"/>
  <c r="I36" i="1" s="1"/>
  <c r="H35" i="1"/>
  <c r="G35" i="1"/>
  <c r="F35" i="1"/>
  <c r="J35" i="1" s="1"/>
  <c r="E35" i="1"/>
  <c r="D35" i="1"/>
  <c r="C35" i="1"/>
  <c r="I35" i="1" s="1"/>
  <c r="H34" i="1"/>
  <c r="G34" i="1"/>
  <c r="F34" i="1"/>
  <c r="J34" i="1" s="1"/>
  <c r="E34" i="1"/>
  <c r="E33" i="1" s="1"/>
  <c r="E27" i="1" s="1"/>
  <c r="E11" i="1" s="1"/>
  <c r="D34" i="1"/>
  <c r="C34" i="1"/>
  <c r="I34" i="1" s="1"/>
  <c r="H33" i="1"/>
  <c r="G33" i="1"/>
  <c r="G27" i="1" s="1"/>
  <c r="G11" i="1" s="1"/>
  <c r="F33" i="1"/>
  <c r="J33" i="1" s="1"/>
  <c r="D33" i="1"/>
  <c r="C33" i="1"/>
  <c r="I33" i="1" s="1"/>
  <c r="H32" i="1"/>
  <c r="G32" i="1"/>
  <c r="F32" i="1"/>
  <c r="J32" i="1" s="1"/>
  <c r="E32" i="1"/>
  <c r="D32" i="1"/>
  <c r="C32" i="1"/>
  <c r="C31" i="1" s="1"/>
  <c r="J31" i="1"/>
  <c r="J30" i="1"/>
  <c r="H30" i="1"/>
  <c r="G30" i="1"/>
  <c r="F30" i="1"/>
  <c r="E30" i="1"/>
  <c r="D30" i="1"/>
  <c r="C30" i="1"/>
  <c r="I30" i="1" s="1"/>
  <c r="H29" i="1"/>
  <c r="G29" i="1"/>
  <c r="F29" i="1"/>
  <c r="J29" i="1" s="1"/>
  <c r="E29" i="1"/>
  <c r="D29" i="1"/>
  <c r="C29" i="1"/>
  <c r="I29" i="1" s="1"/>
  <c r="H28" i="1"/>
  <c r="G28" i="1"/>
  <c r="F28" i="1"/>
  <c r="J28" i="1" s="1"/>
  <c r="E28" i="1"/>
  <c r="D28" i="1"/>
  <c r="C28" i="1"/>
  <c r="I28" i="1" s="1"/>
  <c r="H27" i="1"/>
  <c r="F27" i="1"/>
  <c r="J27" i="1" s="1"/>
  <c r="D27" i="1"/>
  <c r="H26" i="1"/>
  <c r="G26" i="1"/>
  <c r="F26" i="1"/>
  <c r="J26" i="1" s="1"/>
  <c r="E26" i="1"/>
  <c r="D26" i="1"/>
  <c r="C26" i="1"/>
  <c r="I26" i="1" s="1"/>
  <c r="H25" i="1"/>
  <c r="G25" i="1"/>
  <c r="F25" i="1"/>
  <c r="J25" i="1" s="1"/>
  <c r="E25" i="1"/>
  <c r="D25" i="1"/>
  <c r="C25" i="1"/>
  <c r="I25" i="1" s="1"/>
  <c r="H24" i="1"/>
  <c r="G24" i="1"/>
  <c r="F24" i="1"/>
  <c r="J24" i="1" s="1"/>
  <c r="E24" i="1"/>
  <c r="D24" i="1"/>
  <c r="C24" i="1"/>
  <c r="I24" i="1" s="1"/>
  <c r="H23" i="1"/>
  <c r="G23" i="1"/>
  <c r="E23" i="1"/>
  <c r="D23" i="1"/>
  <c r="C23" i="1"/>
  <c r="H22" i="1"/>
  <c r="G22" i="1"/>
  <c r="F22" i="1"/>
  <c r="F21" i="1" s="1"/>
  <c r="E22" i="1"/>
  <c r="D22" i="1"/>
  <c r="C22" i="1"/>
  <c r="I22" i="1" s="1"/>
  <c r="H21" i="1"/>
  <c r="G21" i="1"/>
  <c r="E21" i="1"/>
  <c r="D21" i="1"/>
  <c r="C21" i="1"/>
  <c r="H20" i="1"/>
  <c r="G20" i="1"/>
  <c r="E20" i="1"/>
  <c r="D20" i="1"/>
  <c r="C20" i="1"/>
  <c r="H19" i="1"/>
  <c r="G19" i="1"/>
  <c r="F19" i="1"/>
  <c r="J19" i="1" s="1"/>
  <c r="E19" i="1"/>
  <c r="D19" i="1"/>
  <c r="C19" i="1"/>
  <c r="I19" i="1" s="1"/>
  <c r="H18" i="1"/>
  <c r="G18" i="1"/>
  <c r="F18" i="1"/>
  <c r="J18" i="1" s="1"/>
  <c r="E18" i="1"/>
  <c r="D18" i="1"/>
  <c r="D17" i="1" s="1"/>
  <c r="C18" i="1"/>
  <c r="I18" i="1" s="1"/>
  <c r="H17" i="1"/>
  <c r="G17" i="1"/>
  <c r="F17" i="1"/>
  <c r="J17" i="1" s="1"/>
  <c r="E17" i="1"/>
  <c r="C17" i="1"/>
  <c r="H16" i="1"/>
  <c r="G16" i="1"/>
  <c r="F16" i="1"/>
  <c r="J16" i="1" s="1"/>
  <c r="E16" i="1"/>
  <c r="D16" i="1"/>
  <c r="C16" i="1"/>
  <c r="I16" i="1" s="1"/>
  <c r="H15" i="1"/>
  <c r="G15" i="1"/>
  <c r="F15" i="1"/>
  <c r="J15" i="1" s="1"/>
  <c r="E15" i="1"/>
  <c r="D15" i="1"/>
  <c r="C15" i="1"/>
  <c r="I15" i="1" s="1"/>
  <c r="H14" i="1"/>
  <c r="G14" i="1"/>
  <c r="F14" i="1"/>
  <c r="J14" i="1" s="1"/>
  <c r="E14" i="1"/>
  <c r="D14" i="1"/>
  <c r="D13" i="1" s="1"/>
  <c r="C14" i="1"/>
  <c r="I14" i="1" s="1"/>
  <c r="H13" i="1"/>
  <c r="G13" i="1"/>
  <c r="E13" i="1"/>
  <c r="C13" i="1"/>
  <c r="H12" i="1"/>
  <c r="G12" i="1"/>
  <c r="E12" i="1"/>
  <c r="C12" i="1"/>
  <c r="H11" i="1"/>
  <c r="I21" i="1" l="1"/>
  <c r="D12" i="1"/>
  <c r="D11" i="1" s="1"/>
  <c r="I31" i="1"/>
  <c r="C27" i="1"/>
  <c r="J42" i="1"/>
  <c r="J43" i="1"/>
  <c r="I17" i="1"/>
  <c r="I39" i="1"/>
  <c r="J21" i="1"/>
  <c r="I32" i="1"/>
  <c r="J51" i="1"/>
  <c r="J53" i="1"/>
  <c r="J55" i="1"/>
  <c r="J59" i="1"/>
  <c r="F13" i="1"/>
  <c r="J22" i="1"/>
  <c r="F23" i="1"/>
  <c r="J23" i="1" s="1"/>
  <c r="I44" i="1"/>
  <c r="J46" i="1"/>
  <c r="J48" i="1"/>
  <c r="D49" i="1"/>
  <c r="I49" i="1" s="1"/>
  <c r="J50" i="1"/>
  <c r="D51" i="1"/>
  <c r="I51" i="1" s="1"/>
  <c r="J52" i="1"/>
  <c r="D53" i="1"/>
  <c r="I53" i="1" s="1"/>
  <c r="J54" i="1"/>
  <c r="D55" i="1"/>
  <c r="I55" i="1" s="1"/>
  <c r="J56" i="1"/>
  <c r="J58" i="1"/>
  <c r="D59" i="1"/>
  <c r="J60" i="1"/>
  <c r="D43" i="1"/>
  <c r="J49" i="1"/>
  <c r="F12" i="1" l="1"/>
  <c r="I12" i="1" s="1"/>
  <c r="J13" i="1"/>
  <c r="I13" i="1"/>
  <c r="F20" i="1"/>
  <c r="I23" i="1"/>
  <c r="I43" i="1"/>
  <c r="D42" i="1"/>
  <c r="I59" i="1"/>
  <c r="D58" i="1"/>
  <c r="I58" i="1" s="1"/>
  <c r="C11" i="1"/>
  <c r="I27" i="1"/>
  <c r="J20" i="1" l="1"/>
  <c r="I20" i="1"/>
  <c r="D37" i="1"/>
  <c r="I37" i="1" s="1"/>
  <c r="I42" i="1"/>
  <c r="F11" i="1"/>
  <c r="J11" i="1" s="1"/>
  <c r="J12" i="1"/>
  <c r="I11" i="1" l="1"/>
</calcChain>
</file>

<file path=xl/sharedStrings.xml><?xml version="1.0" encoding="utf-8"?>
<sst xmlns="http://schemas.openxmlformats.org/spreadsheetml/2006/main" count="262" uniqueCount="249">
  <si>
    <t xml:space="preserve"> </t>
  </si>
  <si>
    <t>DIRECCION GENERAL DE CREDITO PUBLICO Y  TESORO NACIONAL</t>
  </si>
  <si>
    <t>ENTIDAD PUBLICA:       TESORO NACIONAL</t>
  </si>
  <si>
    <t>CODIGO ENTIDAD:        923272394</t>
  </si>
  <si>
    <t>CATALOGO DE CUENTAS  TRIMESTRE  JULIO 1 A SEPTIEMBRE  30  DE  2016</t>
  </si>
  <si>
    <t>miles de $$</t>
  </si>
  <si>
    <t>Codigo</t>
  </si>
  <si>
    <t>Descripcion</t>
  </si>
  <si>
    <t>Saldo Inicial ($)</t>
  </si>
  <si>
    <t>Movimientos Debito ($)</t>
  </si>
  <si>
    <t>Movimientos Credito ($)</t>
  </si>
  <si>
    <t>Saldo Final ($)</t>
  </si>
  <si>
    <t>Corriente ($)</t>
  </si>
  <si>
    <t>No Corriente ($)</t>
  </si>
  <si>
    <t>1</t>
  </si>
  <si>
    <t>ACTIVOS</t>
  </si>
  <si>
    <t>1.1</t>
  </si>
  <si>
    <t>EFECTIVO</t>
  </si>
  <si>
    <t>1.1.10</t>
  </si>
  <si>
    <t>DEPOSITOS EN INSTITUCIONES FINANCIERAS</t>
  </si>
  <si>
    <t>1.1.10.05</t>
  </si>
  <si>
    <t>Cuenta corriente</t>
  </si>
  <si>
    <t>1.1.10.11</t>
  </si>
  <si>
    <t>Depositos en el exterior</t>
  </si>
  <si>
    <t>1.1.10.12</t>
  </si>
  <si>
    <t>Depositos remunerados</t>
  </si>
  <si>
    <t>1.1.12</t>
  </si>
  <si>
    <t>ADMINISTRACION DE LIQUIDEZ</t>
  </si>
  <si>
    <t>1.1.12.01</t>
  </si>
  <si>
    <t>Fondos vendidos ordinarios</t>
  </si>
  <si>
    <t>1.1.12.03</t>
  </si>
  <si>
    <t>Operaciones overnight</t>
  </si>
  <si>
    <t>1.2</t>
  </si>
  <si>
    <t>INVERSIONES E INSTRUMENTOS DERIVADOS</t>
  </si>
  <si>
    <t>1.2.01</t>
  </si>
  <si>
    <t>INVERSIONES ADMINISTRACION DE LIQUIDEZ EN TITULOS DE DEUDA</t>
  </si>
  <si>
    <t>1.2.01.01</t>
  </si>
  <si>
    <t>Titulos de tesoreria -tes</t>
  </si>
  <si>
    <t>1.2.11</t>
  </si>
  <si>
    <t>INVERSIONES ADMINISRACION DE LIQUIDEZ EN TITULOS DE DEUDA CON FONDOS ADMINISTRADOS POR LA DGCPTN</t>
  </si>
  <si>
    <t>1.2.11.01</t>
  </si>
  <si>
    <t>Titulos de tesoreria tes</t>
  </si>
  <si>
    <t>1.2.11.44</t>
  </si>
  <si>
    <t>Bonos y títulos emitidos por las entidades financieras</t>
  </si>
  <si>
    <t>1.2.11.90</t>
  </si>
  <si>
    <t>Otras inversiones en titulos de deuda</t>
  </si>
  <si>
    <t>1.4</t>
  </si>
  <si>
    <t>DEUDORES</t>
  </si>
  <si>
    <t>1.4.16</t>
  </si>
  <si>
    <t>PRESTAMOS GUBERNAMENTALES OTORGADOS</t>
  </si>
  <si>
    <t>1.4.16.01</t>
  </si>
  <si>
    <t>Creditos transitorios</t>
  </si>
  <si>
    <t>1.4.16.43</t>
  </si>
  <si>
    <t>Creditos de tesoreria a las empresas no financieras</t>
  </si>
  <si>
    <t>1.4.20</t>
  </si>
  <si>
    <t>AVANCES Y ANTICIPOS ENTREGADOS</t>
  </si>
  <si>
    <t>1.4.20.03</t>
  </si>
  <si>
    <t>Anticipos sobre convenios y acuerdos</t>
  </si>
  <si>
    <t>1.4.70</t>
  </si>
  <si>
    <t>OTROS DEUDORES</t>
  </si>
  <si>
    <t>1.4.70.49</t>
  </si>
  <si>
    <t>Intereses de fondos vendidos ordinarios</t>
  </si>
  <si>
    <t>1.4.70.72</t>
  </si>
  <si>
    <t>Comisiones</t>
  </si>
  <si>
    <t>1.4.70.90</t>
  </si>
  <si>
    <t>Otros deudores</t>
  </si>
  <si>
    <t>2</t>
  </si>
  <si>
    <t>PASIVOS</t>
  </si>
  <si>
    <t>2.3</t>
  </si>
  <si>
    <t>OPERACIONES DE FINANCIAMIENTO E INSTRUMENTOS DERIVADOS</t>
  </si>
  <si>
    <t>2.3.06</t>
  </si>
  <si>
    <t>OPERACIONES DE FINANCIAMIENTO INTERNAS DE CORTO PLAZO</t>
  </si>
  <si>
    <t>2.3.06.01</t>
  </si>
  <si>
    <t>Fondos comprados ordinarios</t>
  </si>
  <si>
    <t>2.3.06.06</t>
  </si>
  <si>
    <t>Creditos de tesoreria</t>
  </si>
  <si>
    <t>2.4</t>
  </si>
  <si>
    <t>CUENTAS POR PAGAR</t>
  </si>
  <si>
    <t>2.4.22</t>
  </si>
  <si>
    <t>INTERESES POR PAGAR</t>
  </si>
  <si>
    <t>2.4.22.01</t>
  </si>
  <si>
    <t>Operaciones de credito publico internas de corto plazo</t>
  </si>
  <si>
    <t>2.4.22.06</t>
  </si>
  <si>
    <t>Operaciones de financiamiento internas de corto plazo</t>
  </si>
  <si>
    <t>2.4.25</t>
  </si>
  <si>
    <t>ACREEDORES</t>
  </si>
  <si>
    <t>2.4.25.13</t>
  </si>
  <si>
    <t>Saldos a favor de beneficiarios</t>
  </si>
  <si>
    <t>2.4.25.29</t>
  </si>
  <si>
    <t>Cheques no cobrados o por reclamar</t>
  </si>
  <si>
    <t>2.4.45</t>
  </si>
  <si>
    <t>IMPUESTO AL VALOR AGREGADO - IVA</t>
  </si>
  <si>
    <t>2.4.45.06</t>
  </si>
  <si>
    <t>Compra de servicios (db)</t>
  </si>
  <si>
    <t>2.4.53</t>
  </si>
  <si>
    <t>RECURSOS RECIBIDOS EN ADMINISTRACION</t>
  </si>
  <si>
    <t>2.4.53.01</t>
  </si>
  <si>
    <t>En administracion</t>
  </si>
  <si>
    <t>2.4.66</t>
  </si>
  <si>
    <t>SALDOS DISPONIBLES EN PATRIMONIOS AUTÓNOMOS Y OTROS RECURSOS ENTREGADOS EN ADMINISTRACIÓN</t>
  </si>
  <si>
    <t>2.4.66.01</t>
  </si>
  <si>
    <t>Reintegros de tesorería</t>
  </si>
  <si>
    <t>2.4.90</t>
  </si>
  <si>
    <t>OTRAS CUENTAS POR PAGAR</t>
  </si>
  <si>
    <t>2.4.90.13</t>
  </si>
  <si>
    <t>Recursos de acreedores reintegrados por entidades publicas</t>
  </si>
  <si>
    <t>2.4.90.15</t>
  </si>
  <si>
    <t>Obligaciones pagadas por terceros</t>
  </si>
  <si>
    <t>2.9</t>
  </si>
  <si>
    <t>OTROS PASIVOS</t>
  </si>
  <si>
    <t>2.9.05</t>
  </si>
  <si>
    <t>RECAUDOS A FAVOR DE TERCEROS</t>
  </si>
  <si>
    <t>2.9.05.02</t>
  </si>
  <si>
    <t>Impuestos</t>
  </si>
  <si>
    <t>2.9.05.80</t>
  </si>
  <si>
    <t>Recaudos por clasificar</t>
  </si>
  <si>
    <t>3</t>
  </si>
  <si>
    <t>PATRIMONIO</t>
  </si>
  <si>
    <t>3.1</t>
  </si>
  <si>
    <t>HACIENDA PUBLICA</t>
  </si>
  <si>
    <t>3.1.05</t>
  </si>
  <si>
    <t>CAPITAL FISCAL</t>
  </si>
  <si>
    <t>3.1.05.01</t>
  </si>
  <si>
    <t>Nacion</t>
  </si>
  <si>
    <t>4</t>
  </si>
  <si>
    <t>INGRESOS</t>
  </si>
  <si>
    <t>4.7</t>
  </si>
  <si>
    <t>OPERACIONES INTERINSTITUCIONALES</t>
  </si>
  <si>
    <t>4.7.05</t>
  </si>
  <si>
    <t>FONDOS RECIBIDOS</t>
  </si>
  <si>
    <t>4.7.05.08</t>
  </si>
  <si>
    <t>Funcionamiento</t>
  </si>
  <si>
    <t>4.7.05.09</t>
  </si>
  <si>
    <t>Servicio de la deuda</t>
  </si>
  <si>
    <t>4.7.05.10</t>
  </si>
  <si>
    <t>Inversión</t>
  </si>
  <si>
    <t>4.7.20</t>
  </si>
  <si>
    <t>OPERACIONES DE ENLACE</t>
  </si>
  <si>
    <t>4.7.20.80</t>
  </si>
  <si>
    <t>Recaudos</t>
  </si>
  <si>
    <t>4.7.22</t>
  </si>
  <si>
    <t>OPERACIONES SIN FLUJO DE EFECTIVO</t>
  </si>
  <si>
    <t>4.7.22.10</t>
  </si>
  <si>
    <t>Pago de obligaciones con títulos</t>
  </si>
  <si>
    <t>4.7.22.90</t>
  </si>
  <si>
    <t>Otras operaciones sin flujo de efectivo</t>
  </si>
  <si>
    <t>4.8</t>
  </si>
  <si>
    <t>OTROS INGRESOS</t>
  </si>
  <si>
    <t>4.8.05</t>
  </si>
  <si>
    <t>FINANCIEROS</t>
  </si>
  <si>
    <t>4.8.05.35</t>
  </si>
  <si>
    <t>Rendimientos sobre depósitos en administración</t>
  </si>
  <si>
    <t>4.8.05.73</t>
  </si>
  <si>
    <t>Utilidad en negociación de divisas</t>
  </si>
  <si>
    <t>4.8.05.84</t>
  </si>
  <si>
    <t>Utilidad por valoración de las inversiones de administración de líquidez en títulos de deuda</t>
  </si>
  <si>
    <t>4.8.05.86</t>
  </si>
  <si>
    <t>Utilidad por valoración de las inversiones con fines de política en títulos de deuda</t>
  </si>
  <si>
    <t>4.8.05.90</t>
  </si>
  <si>
    <t>Otros ingresos financieros</t>
  </si>
  <si>
    <t>4.8.06</t>
  </si>
  <si>
    <t>AJUSTE POR DIFERENCIA EN CAMBIO</t>
  </si>
  <si>
    <t>4.8.06.01</t>
  </si>
  <si>
    <t>Efectivo</t>
  </si>
  <si>
    <t>4.8.15</t>
  </si>
  <si>
    <t>AJUSTE DE EJERCICIOS ANTERIORES</t>
  </si>
  <si>
    <t>4.8.15.54</t>
  </si>
  <si>
    <t>Ingresos fiscales</t>
  </si>
  <si>
    <t>4.8.15.59</t>
  </si>
  <si>
    <t>Otros ingresos</t>
  </si>
  <si>
    <t>5</t>
  </si>
  <si>
    <t>GASTOS</t>
  </si>
  <si>
    <t>5.7</t>
  </si>
  <si>
    <t>5.7.05</t>
  </si>
  <si>
    <t>FONDOS ENTREGADOS</t>
  </si>
  <si>
    <t>5.7.05.08</t>
  </si>
  <si>
    <t>5.7.05.09</t>
  </si>
  <si>
    <t>5.7.05.10</t>
  </si>
  <si>
    <t>Inversion</t>
  </si>
  <si>
    <t>5.7.20</t>
  </si>
  <si>
    <t>5.7.20.81</t>
  </si>
  <si>
    <t>Devoluciones de ingresos</t>
  </si>
  <si>
    <t>5.7.22</t>
  </si>
  <si>
    <t>5.7.22.10</t>
  </si>
  <si>
    <t>Pago de obligaciones con titulos</t>
  </si>
  <si>
    <t>5.7.22.90</t>
  </si>
  <si>
    <t>5.8</t>
  </si>
  <si>
    <t>OTROS GASTOS</t>
  </si>
  <si>
    <t>5.8.01</t>
  </si>
  <si>
    <t>INTERESES</t>
  </si>
  <si>
    <t>5.8.01.34</t>
  </si>
  <si>
    <t>5.8.01.45</t>
  </si>
  <si>
    <t>Intereses sobre depositos en administracion</t>
  </si>
  <si>
    <t>5.8.02</t>
  </si>
  <si>
    <t>COMISIONES</t>
  </si>
  <si>
    <t>5.8.02.37</t>
  </si>
  <si>
    <t>Comisiones sobre depositos en administracion</t>
  </si>
  <si>
    <t>5.8.02.38</t>
  </si>
  <si>
    <t>Comisiones y otros gastos bancarios</t>
  </si>
  <si>
    <t>5.8.03</t>
  </si>
  <si>
    <t>5.8.03.01</t>
  </si>
  <si>
    <t>5.8.15</t>
  </si>
  <si>
    <t>5.8.15.93</t>
  </si>
  <si>
    <t>Otros gastos</t>
  </si>
  <si>
    <t>8</t>
  </si>
  <si>
    <t>CUENTAS DE ORDEN DEUDORAS</t>
  </si>
  <si>
    <t>8.3</t>
  </si>
  <si>
    <t>DEUDORAS DE CONTROL</t>
  </si>
  <si>
    <t>8.3.06</t>
  </si>
  <si>
    <t>BIENES ENTREGADOS EN CUSTODIA</t>
  </si>
  <si>
    <t>8.3.06.01</t>
  </si>
  <si>
    <t>Inversiones</t>
  </si>
  <si>
    <t>8.3.06.90</t>
  </si>
  <si>
    <t>Otros bienes entregados en custodia</t>
  </si>
  <si>
    <t>8.3.90</t>
  </si>
  <si>
    <t>OTRAS CUENTAS DEUDORAS DE CONTROL</t>
  </si>
  <si>
    <t>8.3.90.90</t>
  </si>
  <si>
    <t>Otras cuentas deudoras de control</t>
  </si>
  <si>
    <t>8.9</t>
  </si>
  <si>
    <t>DEUDORAS POR CONTRA (CR)</t>
  </si>
  <si>
    <t>8.9.15</t>
  </si>
  <si>
    <t>DEUDORAS DE CONTROL POR CONTRA (CR)</t>
  </si>
  <si>
    <t>8.9.15.02</t>
  </si>
  <si>
    <t>Bienes entregados en custodia</t>
  </si>
  <si>
    <t>8.9.15.90</t>
  </si>
  <si>
    <t>9</t>
  </si>
  <si>
    <t>CUENTAS DE ORDEN ACREEDORAS</t>
  </si>
  <si>
    <t>9.3</t>
  </si>
  <si>
    <t>ACREEDORAS DE CONTROL</t>
  </si>
  <si>
    <t>9.3.06</t>
  </si>
  <si>
    <t>BIENES RECIBIDOS EN CUSTODIA</t>
  </si>
  <si>
    <t>9.3.06.01</t>
  </si>
  <si>
    <t>9.9</t>
  </si>
  <si>
    <t>ACREEDORAS POR CONTRA (DB)</t>
  </si>
  <si>
    <t>9.9.15</t>
  </si>
  <si>
    <t>ACREEDORAS DE CONTROL POR CONTRA (DB)</t>
  </si>
  <si>
    <t>9.9.15.02</t>
  </si>
  <si>
    <t>Bienes recibidos en custodia</t>
  </si>
  <si>
    <t>_________________________________</t>
  </si>
  <si>
    <t>________________________________</t>
  </si>
  <si>
    <t>LUIS ALFONSO DIAZ AMOROCHO</t>
  </si>
  <si>
    <t>JORGE ALBERTO CALDERON CARDENAS</t>
  </si>
  <si>
    <t>Coordinador Grupo Registro Contable</t>
  </si>
  <si>
    <t>Subdirector de Operaciones</t>
  </si>
  <si>
    <t>_____________________________________</t>
  </si>
  <si>
    <t>ANA MILENA LOPEZ ROCHA</t>
  </si>
  <si>
    <t>MAURICIO CARDENAS SANTAMARIA</t>
  </si>
  <si>
    <t>Directora General de Crédito Público y Tesoro Nacional</t>
  </si>
  <si>
    <t xml:space="preserve">Ministro de Hacienda y Crédito Público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</si>
</sst>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3" fontId="1" fillId="0" borderId="2" xfId="0" applyNumberFormat="1" applyFont="1" applyBorder="1" applyAlignment="1">
      <alignment horizontal="centerContinuous" vertical="center"/>
    </xf>
    <xf numFmtId="3" fontId="0" fillId="0" borderId="3" xfId="0" applyNumberFormat="1" applyFont="1" applyBorder="1" applyAlignment="1">
      <alignment horizontal="centerContinuous" vertical="center"/>
    </xf>
    <xf numFmtId="0" fontId="0" fillId="0" borderId="0" xfId="0" applyFont="1" applyAlignment="1"/>
    <xf numFmtId="3" fontId="0" fillId="0" borderId="0" xfId="0" applyNumberFormat="1" applyFont="1"/>
    <xf numFmtId="0" fontId="0" fillId="0" borderId="0" xfId="0" applyFont="1"/>
    <xf numFmtId="0" fontId="1" fillId="0" borderId="4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3" fontId="1" fillId="0" borderId="0" xfId="0" applyNumberFormat="1" applyFont="1" applyBorder="1" applyAlignment="1">
      <alignment horizontal="centerContinuous" vertical="center"/>
    </xf>
    <xf numFmtId="3" fontId="0" fillId="0" borderId="5" xfId="0" applyNumberFormat="1" applyFont="1" applyBorder="1" applyAlignment="1">
      <alignment horizontal="centerContinuous" vertical="center"/>
    </xf>
    <xf numFmtId="0" fontId="0" fillId="0" borderId="4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3" fontId="0" fillId="0" borderId="0" xfId="0" applyNumberFormat="1" applyFont="1" applyBorder="1" applyAlignment="1">
      <alignment horizontal="centerContinuous" vertical="center"/>
    </xf>
    <xf numFmtId="3" fontId="1" fillId="0" borderId="5" xfId="0" applyNumberFormat="1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centerContinuous" vertical="center"/>
    </xf>
    <xf numFmtId="3" fontId="3" fillId="0" borderId="8" xfId="0" applyNumberFormat="1" applyFont="1" applyBorder="1" applyAlignment="1">
      <alignment horizontal="centerContinuous" vertical="center"/>
    </xf>
    <xf numFmtId="0" fontId="0" fillId="0" borderId="0" xfId="0" applyAlignment="1"/>
    <xf numFmtId="3" fontId="0" fillId="0" borderId="0" xfId="0" applyNumberFormat="1"/>
    <xf numFmtId="4" fontId="3" fillId="2" borderId="9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wrapText="1"/>
    </xf>
    <xf numFmtId="49" fontId="4" fillId="0" borderId="11" xfId="0" applyNumberFormat="1" applyFont="1" applyBorder="1" applyAlignment="1"/>
    <xf numFmtId="3" fontId="4" fillId="0" borderId="11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0" fillId="0" borderId="0" xfId="0" applyNumberFormat="1" applyAlignment="1"/>
    <xf numFmtId="49" fontId="4" fillId="0" borderId="13" xfId="0" applyNumberFormat="1" applyFont="1" applyBorder="1" applyAlignment="1">
      <alignment wrapText="1"/>
    </xf>
    <xf numFmtId="49" fontId="4" fillId="0" borderId="14" xfId="0" applyNumberFormat="1" applyFont="1" applyBorder="1" applyAlignment="1"/>
    <xf numFmtId="3" fontId="4" fillId="0" borderId="1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/>
    <xf numFmtId="3" fontId="0" fillId="0" borderId="14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49" fontId="0" fillId="0" borderId="16" xfId="0" applyNumberFormat="1" applyBorder="1" applyAlignment="1">
      <alignment wrapText="1"/>
    </xf>
    <xf numFmtId="49" fontId="0" fillId="0" borderId="17" xfId="0" applyNumberFormat="1" applyBorder="1" applyAlignment="1"/>
    <xf numFmtId="3" fontId="0" fillId="0" borderId="17" xfId="0" applyNumberFormat="1" applyBorder="1" applyAlignment="1">
      <alignment horizontal="right"/>
    </xf>
    <xf numFmtId="3" fontId="0" fillId="0" borderId="18" xfId="0" applyNumberFormat="1" applyBorder="1" applyAlignment="1">
      <alignment horizontal="right"/>
    </xf>
    <xf numFmtId="4" fontId="2" fillId="0" borderId="19" xfId="0" applyNumberFormat="1" applyFont="1" applyBorder="1"/>
    <xf numFmtId="4" fontId="2" fillId="0" borderId="0" xfId="0" applyNumberFormat="1" applyFont="1" applyBorder="1"/>
    <xf numFmtId="3" fontId="2" fillId="0" borderId="0" xfId="0" applyNumberFormat="1" applyFont="1" applyBorder="1"/>
    <xf numFmtId="3" fontId="2" fillId="0" borderId="20" xfId="0" applyNumberFormat="1" applyFont="1" applyBorder="1"/>
    <xf numFmtId="0" fontId="0" fillId="0" borderId="19" xfId="0" applyBorder="1" applyAlignment="1">
      <alignment horizontal="center"/>
    </xf>
    <xf numFmtId="3" fontId="0" fillId="0" borderId="0" xfId="0" applyNumberFormat="1" applyBorder="1" applyAlignment="1">
      <alignment horizontal="left"/>
    </xf>
    <xf numFmtId="4" fontId="0" fillId="0" borderId="0" xfId="0" applyNumberFormat="1" applyBorder="1"/>
    <xf numFmtId="0" fontId="0" fillId="0" borderId="0" xfId="0" applyBorder="1"/>
    <xf numFmtId="0" fontId="5" fillId="0" borderId="0" xfId="0" applyFont="1" applyBorder="1"/>
    <xf numFmtId="0" fontId="0" fillId="0" borderId="20" xfId="0" applyBorder="1"/>
    <xf numFmtId="49" fontId="1" fillId="0" borderId="0" xfId="0" applyNumberFormat="1" applyFont="1" applyBorder="1" applyAlignment="1"/>
    <xf numFmtId="4" fontId="5" fillId="0" borderId="0" xfId="0" applyNumberFormat="1" applyFont="1" applyBorder="1"/>
    <xf numFmtId="49" fontId="0" fillId="0" borderId="0" xfId="0" applyNumberFormat="1" applyBorder="1" applyAlignment="1"/>
    <xf numFmtId="0" fontId="0" fillId="0" borderId="19" xfId="0" applyBorder="1"/>
    <xf numFmtId="0" fontId="0" fillId="0" borderId="0" xfId="0" applyBorder="1" applyAlignment="1"/>
    <xf numFmtId="3" fontId="0" fillId="0" borderId="0" xfId="0" applyNumberFormat="1" applyBorder="1"/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/>
    <xf numFmtId="0" fontId="6" fillId="0" borderId="19" xfId="0" applyFont="1" applyBorder="1" applyAlignment="1">
      <alignment horizontal="center" vertical="center"/>
    </xf>
    <xf numFmtId="3" fontId="6" fillId="0" borderId="0" xfId="0" applyNumberFormat="1" applyFont="1" applyBorder="1" applyAlignment="1"/>
    <xf numFmtId="0" fontId="6" fillId="0" borderId="0" xfId="0" applyFont="1" applyBorder="1"/>
    <xf numFmtId="0" fontId="6" fillId="0" borderId="20" xfId="0" applyFont="1" applyBorder="1"/>
    <xf numFmtId="0" fontId="0" fillId="0" borderId="19" xfId="0" applyBorder="1" applyAlignment="1"/>
    <xf numFmtId="0" fontId="6" fillId="0" borderId="0" xfId="0" applyFont="1" applyBorder="1" applyAlignment="1"/>
    <xf numFmtId="0" fontId="0" fillId="0" borderId="0" xfId="0" applyBorder="1" applyAlignment="1">
      <alignment vertical="distributed"/>
    </xf>
    <xf numFmtId="0" fontId="0" fillId="0" borderId="21" xfId="0" applyBorder="1"/>
    <xf numFmtId="0" fontId="0" fillId="0" borderId="22" xfId="0" applyBorder="1" applyAlignment="1"/>
    <xf numFmtId="3" fontId="0" fillId="0" borderId="22" xfId="0" applyNumberFormat="1" applyBorder="1"/>
    <xf numFmtId="3" fontId="0" fillId="0" borderId="22" xfId="0" applyNumberFormat="1" applyBorder="1" applyAlignment="1"/>
    <xf numFmtId="0" fontId="0" fillId="0" borderId="2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&#209;O%202016/CONTADURIA%202016/INFORME%203er%20TRIMESTRE%202016/CATALOGO%20SEPTIEMBRE%2030%202016%20DT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$$$"/>
      <sheetName val="CATALOGO miles $$$"/>
      <sheetName val="reciprocas $$$"/>
      <sheetName val="RECIPROCAS miles $$$"/>
      <sheetName val="RECIPROCAS miles $$$ (2)"/>
    </sheetNames>
    <sheetDataSet>
      <sheetData sheetId="0">
        <row r="14">
          <cell r="C14">
            <v>2133951824078.79</v>
          </cell>
          <cell r="D14">
            <v>4667876626334230</v>
          </cell>
          <cell r="E14">
            <v>4668144067007380</v>
          </cell>
          <cell r="F14">
            <v>1866511150920.8098</v>
          </cell>
          <cell r="G14">
            <v>1866511150920.8098</v>
          </cell>
          <cell r="H14">
            <v>0</v>
          </cell>
        </row>
        <row r="15">
          <cell r="C15">
            <v>4702160579662.1494</v>
          </cell>
          <cell r="D15">
            <v>8900332623416.3203</v>
          </cell>
          <cell r="E15">
            <v>11820973234051.699</v>
          </cell>
          <cell r="F15">
            <v>1781519969026.7002</v>
          </cell>
          <cell r="G15">
            <v>1781519969026.7002</v>
          </cell>
          <cell r="H15">
            <v>0</v>
          </cell>
        </row>
        <row r="16">
          <cell r="C16">
            <v>25348124997843</v>
          </cell>
          <cell r="D16">
            <v>4136769639042460</v>
          </cell>
          <cell r="E16">
            <v>4138578871268950</v>
          </cell>
          <cell r="F16">
            <v>23538892771356</v>
          </cell>
          <cell r="G16">
            <v>23538892771356</v>
          </cell>
          <cell r="H16">
            <v>0</v>
          </cell>
        </row>
        <row r="18">
          <cell r="C18">
            <v>6504000000000</v>
          </cell>
          <cell r="D18">
            <v>5488967615022</v>
          </cell>
          <cell r="E18">
            <v>5738967615022</v>
          </cell>
          <cell r="F18">
            <v>6254000000000</v>
          </cell>
          <cell r="G18">
            <v>6254000000000</v>
          </cell>
          <cell r="H18">
            <v>0</v>
          </cell>
        </row>
        <row r="19">
          <cell r="C19">
            <v>459181366282.18005</v>
          </cell>
          <cell r="D19">
            <v>25057959107.379997</v>
          </cell>
          <cell r="E19">
            <v>137934684796.06998</v>
          </cell>
          <cell r="F19">
            <v>346304640593.48999</v>
          </cell>
          <cell r="G19">
            <v>346304640593.48999</v>
          </cell>
          <cell r="H19">
            <v>0</v>
          </cell>
        </row>
        <row r="22">
          <cell r="C22">
            <v>6905521616849.0996</v>
          </cell>
          <cell r="D22">
            <v>19606519812866.699</v>
          </cell>
          <cell r="E22">
            <v>21340011627766.301</v>
          </cell>
          <cell r="F22">
            <v>5172029801949.4805</v>
          </cell>
          <cell r="G22">
            <v>5172029801949.4805</v>
          </cell>
          <cell r="H22">
            <v>0</v>
          </cell>
        </row>
        <row r="24">
          <cell r="C24">
            <v>409786219858.00006</v>
          </cell>
          <cell r="D24">
            <v>465197329721</v>
          </cell>
          <cell r="E24">
            <v>874431019371</v>
          </cell>
          <cell r="F24">
            <v>552530208</v>
          </cell>
          <cell r="G24">
            <v>552530208</v>
          </cell>
          <cell r="H24">
            <v>0</v>
          </cell>
        </row>
        <row r="25">
          <cell r="C25">
            <v>0</v>
          </cell>
          <cell r="D25">
            <v>2620596022576.54</v>
          </cell>
          <cell r="E25">
            <v>44738501812</v>
          </cell>
          <cell r="F25">
            <v>2575857520764.54</v>
          </cell>
          <cell r="G25">
            <v>2575857520764.54</v>
          </cell>
          <cell r="H25">
            <v>0</v>
          </cell>
        </row>
        <row r="26">
          <cell r="C26">
            <v>2506027994490.48</v>
          </cell>
          <cell r="D26">
            <v>94417684484.059998</v>
          </cell>
          <cell r="E26">
            <v>2600445678974.54</v>
          </cell>
          <cell r="F26">
            <v>0</v>
          </cell>
          <cell r="G26">
            <v>0</v>
          </cell>
          <cell r="H26">
            <v>0</v>
          </cell>
        </row>
        <row r="29">
          <cell r="C29">
            <v>9245030467.2099991</v>
          </cell>
          <cell r="D29">
            <v>0</v>
          </cell>
          <cell r="E29">
            <v>1700820</v>
          </cell>
          <cell r="F29">
            <v>9243329647.2099991</v>
          </cell>
          <cell r="G29">
            <v>9243329647.2099991</v>
          </cell>
          <cell r="H29">
            <v>0</v>
          </cell>
        </row>
        <row r="30">
          <cell r="C30">
            <v>1160240725239.27</v>
          </cell>
          <cell r="D30">
            <v>0</v>
          </cell>
          <cell r="E30">
            <v>0</v>
          </cell>
          <cell r="F30">
            <v>1160240725239.27</v>
          </cell>
          <cell r="G30">
            <v>1160240725239.27</v>
          </cell>
          <cell r="H30">
            <v>0</v>
          </cell>
        </row>
        <row r="32">
          <cell r="C32">
            <v>0</v>
          </cell>
          <cell r="D32">
            <v>950000000000</v>
          </cell>
          <cell r="E32">
            <v>950000000000</v>
          </cell>
          <cell r="F32">
            <v>0</v>
          </cell>
          <cell r="G32">
            <v>0</v>
          </cell>
          <cell r="H32">
            <v>0</v>
          </cell>
        </row>
        <row r="34">
          <cell r="C34">
            <v>441866775580.72998</v>
          </cell>
          <cell r="D34">
            <v>1939785594534.9199</v>
          </cell>
          <cell r="E34">
            <v>1974639997978.29</v>
          </cell>
          <cell r="F34">
            <v>407012372137.35999</v>
          </cell>
          <cell r="G34">
            <v>407012372137.35999</v>
          </cell>
          <cell r="H34">
            <v>0</v>
          </cell>
        </row>
        <row r="35">
          <cell r="C35">
            <v>94962267.829999998</v>
          </cell>
          <cell r="D35">
            <v>844626.62</v>
          </cell>
          <cell r="E35">
            <v>0</v>
          </cell>
          <cell r="F35">
            <v>95806894.450000003</v>
          </cell>
          <cell r="G35">
            <v>95806894.450000003</v>
          </cell>
          <cell r="H35">
            <v>0</v>
          </cell>
        </row>
        <row r="36">
          <cell r="C36">
            <v>0</v>
          </cell>
          <cell r="D36">
            <v>11480175169389</v>
          </cell>
          <cell r="E36">
            <v>11480175169389</v>
          </cell>
          <cell r="F36">
            <v>0</v>
          </cell>
          <cell r="G36">
            <v>0</v>
          </cell>
          <cell r="H36">
            <v>0</v>
          </cell>
        </row>
        <row r="40">
          <cell r="C40">
            <v>6504000000000</v>
          </cell>
          <cell r="D40">
            <v>5768967615022</v>
          </cell>
          <cell r="E40">
            <v>5518967615022</v>
          </cell>
          <cell r="F40">
            <v>6254000000000</v>
          </cell>
          <cell r="G40">
            <v>6254000000000</v>
          </cell>
          <cell r="H40">
            <v>0</v>
          </cell>
        </row>
        <row r="41">
          <cell r="C41">
            <v>6310855293167.2598</v>
          </cell>
          <cell r="D41">
            <v>1389200488469.8999</v>
          </cell>
          <cell r="E41">
            <v>169819613166.66</v>
          </cell>
          <cell r="F41">
            <v>5091474417864.0195</v>
          </cell>
          <cell r="G41">
            <v>5091474417864.0195</v>
          </cell>
          <cell r="H41">
            <v>0</v>
          </cell>
        </row>
        <row r="44">
          <cell r="C44">
            <v>34137912365.740002</v>
          </cell>
          <cell r="D44">
            <v>38811974834.010002</v>
          </cell>
          <cell r="E44">
            <v>98005431805.000015</v>
          </cell>
          <cell r="F44">
            <v>93331369336.730011</v>
          </cell>
          <cell r="G44">
            <v>93331369336.730011</v>
          </cell>
          <cell r="H44">
            <v>0</v>
          </cell>
        </row>
        <row r="45">
          <cell r="C45">
            <v>59606907960.519997</v>
          </cell>
          <cell r="D45">
            <v>81453560903.270004</v>
          </cell>
          <cell r="E45">
            <v>113237631800.06001</v>
          </cell>
          <cell r="F45">
            <v>91390978857.309998</v>
          </cell>
          <cell r="G45">
            <v>91390978857.309998</v>
          </cell>
          <cell r="H45">
            <v>0</v>
          </cell>
        </row>
        <row r="47">
          <cell r="C47">
            <v>0</v>
          </cell>
          <cell r="D47">
            <v>5788914</v>
          </cell>
          <cell r="E47">
            <v>7521670001</v>
          </cell>
          <cell r="F47">
            <v>7515881086.99753</v>
          </cell>
          <cell r="G47">
            <v>7515881086.99753</v>
          </cell>
          <cell r="H47">
            <v>0</v>
          </cell>
        </row>
        <row r="48">
          <cell r="C48">
            <v>1193000</v>
          </cell>
          <cell r="D48">
            <v>1085000</v>
          </cell>
          <cell r="E48">
            <v>0</v>
          </cell>
          <cell r="F48">
            <v>108000</v>
          </cell>
          <cell r="G48">
            <v>108000</v>
          </cell>
          <cell r="H48">
            <v>0</v>
          </cell>
        </row>
        <row r="50">
          <cell r="C50">
            <v>-471876840</v>
          </cell>
          <cell r="D50">
            <v>0</v>
          </cell>
          <cell r="E50">
            <v>3143232</v>
          </cell>
          <cell r="F50">
            <v>-468733608</v>
          </cell>
          <cell r="G50">
            <v>-468733608</v>
          </cell>
          <cell r="H50">
            <v>0</v>
          </cell>
        </row>
        <row r="52">
          <cell r="C52">
            <v>22697531210725.098</v>
          </cell>
          <cell r="D52">
            <v>3689689157666.54</v>
          </cell>
          <cell r="E52">
            <v>4711345298270.9404</v>
          </cell>
          <cell r="F52">
            <v>23719187351329.496</v>
          </cell>
          <cell r="G52">
            <v>20218851081329.5</v>
          </cell>
          <cell r="H52">
            <v>3500336270000</v>
          </cell>
        </row>
        <row r="54">
          <cell r="C54">
            <v>703521663.47000003</v>
          </cell>
          <cell r="D54">
            <v>0</v>
          </cell>
          <cell r="E54">
            <v>0</v>
          </cell>
          <cell r="F54">
            <v>703521663.47000003</v>
          </cell>
          <cell r="G54">
            <v>703521663.47000003</v>
          </cell>
          <cell r="H54">
            <v>0</v>
          </cell>
        </row>
        <row r="56">
          <cell r="C56">
            <v>691279460452.54004</v>
          </cell>
          <cell r="D56">
            <v>141669318605.01999</v>
          </cell>
          <cell r="E56">
            <v>112995221217.78999</v>
          </cell>
          <cell r="F56">
            <v>662605363065.31006</v>
          </cell>
          <cell r="G56">
            <v>662605363065.31006</v>
          </cell>
          <cell r="H56">
            <v>0</v>
          </cell>
        </row>
        <row r="57">
          <cell r="C57">
            <v>225638261054.78</v>
          </cell>
          <cell r="D57">
            <v>225638261054.79999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60">
          <cell r="C60">
            <v>27457777966.210003</v>
          </cell>
          <cell r="D60">
            <v>262714710462</v>
          </cell>
          <cell r="E60">
            <v>265073132613</v>
          </cell>
          <cell r="F60">
            <v>29816200117.209999</v>
          </cell>
          <cell r="G60">
            <v>29816200117.209999</v>
          </cell>
          <cell r="H60">
            <v>0</v>
          </cell>
        </row>
        <row r="61">
          <cell r="C61">
            <v>51441035.829999998</v>
          </cell>
          <cell r="D61">
            <v>0</v>
          </cell>
          <cell r="E61">
            <v>0</v>
          </cell>
          <cell r="F61">
            <v>51441035.829999998</v>
          </cell>
          <cell r="G61">
            <v>51441035.829999998</v>
          </cell>
          <cell r="H61">
            <v>0</v>
          </cell>
        </row>
        <row r="65">
          <cell r="C65">
            <v>1271931011127.76</v>
          </cell>
          <cell r="D65">
            <v>0</v>
          </cell>
          <cell r="E65">
            <v>0</v>
          </cell>
          <cell r="F65">
            <v>1271931011127.76</v>
          </cell>
          <cell r="G65">
            <v>0</v>
          </cell>
          <cell r="H65">
            <v>1271931011127.76</v>
          </cell>
        </row>
        <row r="69">
          <cell r="C69">
            <v>58244485787.590004</v>
          </cell>
          <cell r="D69">
            <v>104064519</v>
          </cell>
          <cell r="E69">
            <v>24565658477.84</v>
          </cell>
          <cell r="F69">
            <v>82706079746.430008</v>
          </cell>
          <cell r="G69">
            <v>0</v>
          </cell>
          <cell r="H69">
            <v>82706079746.430008</v>
          </cell>
        </row>
        <row r="70">
          <cell r="C70">
            <v>16160836842.59</v>
          </cell>
          <cell r="D70">
            <v>400340.83</v>
          </cell>
          <cell r="E70">
            <v>10747106523.969999</v>
          </cell>
          <cell r="F70">
            <v>26907543025.730003</v>
          </cell>
          <cell r="G70">
            <v>0</v>
          </cell>
          <cell r="H70">
            <v>26907543025.730003</v>
          </cell>
        </row>
        <row r="71">
          <cell r="C71">
            <v>155626361649.23999</v>
          </cell>
          <cell r="D71">
            <v>111923378.17</v>
          </cell>
          <cell r="E71">
            <v>25980204824.02</v>
          </cell>
          <cell r="F71">
            <v>181494643095.09</v>
          </cell>
          <cell r="G71">
            <v>0</v>
          </cell>
          <cell r="H71">
            <v>181494643095.09</v>
          </cell>
        </row>
        <row r="73">
          <cell r="C73">
            <v>104949857480438</v>
          </cell>
          <cell r="D73">
            <v>3413726810774.7603</v>
          </cell>
          <cell r="E73">
            <v>45392712499986</v>
          </cell>
          <cell r="F73">
            <v>146928843169649</v>
          </cell>
          <cell r="G73">
            <v>0</v>
          </cell>
          <cell r="H73">
            <v>146928843169649</v>
          </cell>
        </row>
        <row r="75">
          <cell r="C75">
            <v>4910031901822.8203</v>
          </cell>
          <cell r="D75">
            <v>11430330024.190001</v>
          </cell>
          <cell r="E75">
            <v>11430330024.190001</v>
          </cell>
          <cell r="F75">
            <v>4910031901822.8203</v>
          </cell>
          <cell r="G75">
            <v>0</v>
          </cell>
          <cell r="H75">
            <v>4910031901822.8203</v>
          </cell>
        </row>
        <row r="76">
          <cell r="C76">
            <v>868502778292.12</v>
          </cell>
          <cell r="D76">
            <v>1467763173.79</v>
          </cell>
          <cell r="E76">
            <v>307168769175.32001</v>
          </cell>
          <cell r="F76">
            <v>1174203784293.6499</v>
          </cell>
          <cell r="G76">
            <v>0</v>
          </cell>
          <cell r="H76">
            <v>1174203784293.6499</v>
          </cell>
        </row>
        <row r="79">
          <cell r="C79">
            <v>5447288446.8800001</v>
          </cell>
          <cell r="D79">
            <v>0</v>
          </cell>
          <cell r="E79">
            <v>0</v>
          </cell>
          <cell r="F79">
            <v>5447288446.8800001</v>
          </cell>
          <cell r="G79">
            <v>0</v>
          </cell>
          <cell r="H79">
            <v>5447288446.8800001</v>
          </cell>
        </row>
        <row r="80">
          <cell r="C80">
            <v>40267661210.620003</v>
          </cell>
          <cell r="D80">
            <v>637713106752.72998</v>
          </cell>
          <cell r="E80">
            <v>639617296752.72998</v>
          </cell>
          <cell r="F80">
            <v>42171851210.620003</v>
          </cell>
          <cell r="G80">
            <v>0</v>
          </cell>
          <cell r="H80">
            <v>42171851210.620003</v>
          </cell>
        </row>
        <row r="81">
          <cell r="C81">
            <v>677366937976.44995</v>
          </cell>
          <cell r="D81">
            <v>1609314714085.8901</v>
          </cell>
          <cell r="E81">
            <v>2099347263954.3298</v>
          </cell>
          <cell r="F81">
            <v>1167399487844.8901</v>
          </cell>
          <cell r="G81">
            <v>0</v>
          </cell>
          <cell r="H81">
            <v>1167399487844.8901</v>
          </cell>
        </row>
        <row r="82">
          <cell r="C82">
            <v>25.42</v>
          </cell>
          <cell r="D82">
            <v>69829526299.479996</v>
          </cell>
          <cell r="E82">
            <v>69829526274.059998</v>
          </cell>
          <cell r="F82">
            <v>0</v>
          </cell>
          <cell r="G82">
            <v>0</v>
          </cell>
          <cell r="H82">
            <v>0</v>
          </cell>
        </row>
        <row r="83">
          <cell r="C83">
            <v>282528546367.45001</v>
          </cell>
          <cell r="D83">
            <v>2300135239.0700002</v>
          </cell>
          <cell r="E83">
            <v>208667603629.17999</v>
          </cell>
          <cell r="F83">
            <v>488896014757.56</v>
          </cell>
          <cell r="G83">
            <v>0</v>
          </cell>
          <cell r="H83">
            <v>488896014757.56</v>
          </cell>
        </row>
        <row r="85">
          <cell r="C85">
            <v>167565845938.67999</v>
          </cell>
          <cell r="D85">
            <v>0</v>
          </cell>
          <cell r="E85">
            <v>94304831086.343796</v>
          </cell>
          <cell r="F85">
            <v>261870677025.02301</v>
          </cell>
          <cell r="G85">
            <v>0</v>
          </cell>
          <cell r="H85">
            <v>261870677025.02301</v>
          </cell>
        </row>
        <row r="87">
          <cell r="C87">
            <v>0</v>
          </cell>
          <cell r="D87">
            <v>34675265</v>
          </cell>
          <cell r="E87">
            <v>34675265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37648619005.839996</v>
          </cell>
          <cell r="D88">
            <v>0</v>
          </cell>
          <cell r="E88">
            <v>21987375.829999998</v>
          </cell>
          <cell r="F88">
            <v>37670606381.669998</v>
          </cell>
          <cell r="G88">
            <v>0</v>
          </cell>
          <cell r="H88">
            <v>37670606381.669998</v>
          </cell>
        </row>
        <row r="92">
          <cell r="C92">
            <v>57600640770643.203</v>
          </cell>
          <cell r="D92">
            <v>26860369729285.203</v>
          </cell>
          <cell r="E92">
            <v>72052180398.877197</v>
          </cell>
          <cell r="F92">
            <v>84388958319529.609</v>
          </cell>
          <cell r="G92">
            <v>0</v>
          </cell>
          <cell r="H92">
            <v>84388958319529.609</v>
          </cell>
        </row>
        <row r="93">
          <cell r="C93">
            <v>23700102156882.602</v>
          </cell>
          <cell r="D93">
            <v>17753677446973.199</v>
          </cell>
          <cell r="E93">
            <v>1871978646.8418</v>
          </cell>
          <cell r="F93">
            <v>41451907625209</v>
          </cell>
          <cell r="G93">
            <v>0</v>
          </cell>
          <cell r="H93">
            <v>41451907625209</v>
          </cell>
        </row>
        <row r="94">
          <cell r="C94">
            <v>10572501579193.398</v>
          </cell>
          <cell r="D94">
            <v>4506074314430.6104</v>
          </cell>
          <cell r="E94">
            <v>75921091183.009995</v>
          </cell>
          <cell r="F94">
            <v>15002654802441</v>
          </cell>
          <cell r="G94">
            <v>0</v>
          </cell>
          <cell r="H94">
            <v>15002654802441</v>
          </cell>
        </row>
        <row r="96">
          <cell r="C96">
            <v>251682333328.37</v>
          </cell>
          <cell r="D96">
            <v>120364954067.55</v>
          </cell>
          <cell r="E96">
            <v>1909480934.74</v>
          </cell>
          <cell r="F96">
            <v>370137806461.17999</v>
          </cell>
          <cell r="G96">
            <v>0</v>
          </cell>
          <cell r="H96">
            <v>370137806461.17999</v>
          </cell>
        </row>
        <row r="98">
          <cell r="C98">
            <v>5798675198475.8105</v>
          </cell>
          <cell r="D98">
            <v>0</v>
          </cell>
          <cell r="E98">
            <v>0</v>
          </cell>
          <cell r="F98">
            <v>5798675198475.8105</v>
          </cell>
          <cell r="G98">
            <v>0</v>
          </cell>
          <cell r="H98">
            <v>5798675198475.8105</v>
          </cell>
        </row>
        <row r="99">
          <cell r="C99">
            <v>666208693736.10999</v>
          </cell>
          <cell r="D99">
            <v>849398894416.69006</v>
          </cell>
          <cell r="E99">
            <v>225777822075.38</v>
          </cell>
          <cell r="F99">
            <v>1289829766077.4199</v>
          </cell>
          <cell r="G99">
            <v>0</v>
          </cell>
          <cell r="H99">
            <v>1289829766077.4199</v>
          </cell>
        </row>
        <row r="102">
          <cell r="C102">
            <v>286489374702.45001</v>
          </cell>
          <cell r="D102">
            <v>288813532508.98999</v>
          </cell>
          <cell r="E102">
            <v>303931306223.44</v>
          </cell>
          <cell r="F102">
            <v>271371600988</v>
          </cell>
          <cell r="G102">
            <v>0</v>
          </cell>
          <cell r="H102">
            <v>271371600988</v>
          </cell>
        </row>
        <row r="103">
          <cell r="C103">
            <v>50006759929.810005</v>
          </cell>
          <cell r="D103">
            <v>259727084077.08002</v>
          </cell>
          <cell r="E103">
            <v>84421987373.850006</v>
          </cell>
          <cell r="F103">
            <v>225311856633.04001</v>
          </cell>
          <cell r="G103">
            <v>0</v>
          </cell>
          <cell r="H103">
            <v>225311856633.04001</v>
          </cell>
        </row>
        <row r="105">
          <cell r="C105">
            <v>101521838.48</v>
          </cell>
          <cell r="D105">
            <v>0</v>
          </cell>
          <cell r="E105">
            <v>0</v>
          </cell>
          <cell r="F105">
            <v>101521838.48</v>
          </cell>
          <cell r="G105">
            <v>0</v>
          </cell>
          <cell r="H105">
            <v>101521838.48</v>
          </cell>
        </row>
        <row r="106">
          <cell r="C106">
            <v>405969.1</v>
          </cell>
          <cell r="D106">
            <v>0</v>
          </cell>
          <cell r="E106">
            <v>0</v>
          </cell>
          <cell r="F106">
            <v>405969.1</v>
          </cell>
          <cell r="G106">
            <v>0</v>
          </cell>
          <cell r="H106">
            <v>405969.1</v>
          </cell>
        </row>
        <row r="108">
          <cell r="C108">
            <v>398023646573.47198</v>
          </cell>
          <cell r="D108">
            <v>117807335737.14999</v>
          </cell>
          <cell r="E108">
            <v>122505470.39</v>
          </cell>
          <cell r="F108">
            <v>515708476840.23199</v>
          </cell>
          <cell r="G108">
            <v>0</v>
          </cell>
          <cell r="H108">
            <v>515708476840.23199</v>
          </cell>
        </row>
        <row r="110">
          <cell r="C110">
            <v>87336323591.550003</v>
          </cell>
          <cell r="D110">
            <v>14927634384.230001</v>
          </cell>
          <cell r="E110">
            <v>0</v>
          </cell>
          <cell r="F110">
            <v>102263957975.78</v>
          </cell>
          <cell r="G110">
            <v>0</v>
          </cell>
          <cell r="H110">
            <v>102263957975.78</v>
          </cell>
        </row>
        <row r="114">
          <cell r="C114">
            <v>7453766640</v>
          </cell>
          <cell r="D114">
            <v>0</v>
          </cell>
          <cell r="E114">
            <v>0</v>
          </cell>
          <cell r="F114">
            <v>7453766640</v>
          </cell>
          <cell r="G114">
            <v>0</v>
          </cell>
          <cell r="H114">
            <v>7453766640</v>
          </cell>
        </row>
        <row r="115">
          <cell r="C115">
            <v>1591666768.8900001</v>
          </cell>
          <cell r="D115">
            <v>0</v>
          </cell>
          <cell r="E115">
            <v>0</v>
          </cell>
          <cell r="F115">
            <v>1591666768.8900001</v>
          </cell>
          <cell r="G115">
            <v>0</v>
          </cell>
          <cell r="H115">
            <v>1591666768.8900001</v>
          </cell>
        </row>
        <row r="117">
          <cell r="C117">
            <v>379230007.44</v>
          </cell>
          <cell r="D117">
            <v>0</v>
          </cell>
          <cell r="E117">
            <v>0</v>
          </cell>
          <cell r="F117">
            <v>379230007.44</v>
          </cell>
          <cell r="G117">
            <v>0</v>
          </cell>
          <cell r="H117">
            <v>379230007.44</v>
          </cell>
        </row>
        <row r="120">
          <cell r="C120">
            <v>-9045433408.8899994</v>
          </cell>
          <cell r="D120">
            <v>0</v>
          </cell>
          <cell r="E120">
            <v>0</v>
          </cell>
          <cell r="F120">
            <v>-9045433408.8899994</v>
          </cell>
          <cell r="G120">
            <v>0</v>
          </cell>
          <cell r="H120">
            <v>-9045433408.8899994</v>
          </cell>
        </row>
        <row r="121">
          <cell r="C121">
            <v>-379230007.44</v>
          </cell>
          <cell r="D121">
            <v>0</v>
          </cell>
          <cell r="E121">
            <v>0</v>
          </cell>
          <cell r="F121">
            <v>-379230007.44</v>
          </cell>
          <cell r="G121">
            <v>0</v>
          </cell>
          <cell r="H121">
            <v>-379230007.44</v>
          </cell>
        </row>
        <row r="125">
          <cell r="C125">
            <v>30591048581227.898</v>
          </cell>
          <cell r="D125">
            <v>0</v>
          </cell>
          <cell r="E125">
            <v>0</v>
          </cell>
          <cell r="F125">
            <v>30591048581227.898</v>
          </cell>
          <cell r="G125">
            <v>0</v>
          </cell>
          <cell r="H125">
            <v>30591048581227.898</v>
          </cell>
        </row>
        <row r="128">
          <cell r="C128">
            <v>-30591048581227.898</v>
          </cell>
          <cell r="D128">
            <v>0</v>
          </cell>
          <cell r="E128">
            <v>0</v>
          </cell>
          <cell r="F128">
            <v>-30591048581227.898</v>
          </cell>
          <cell r="G128">
            <v>0</v>
          </cell>
          <cell r="H128">
            <v>-30591048581227.898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44"/>
  <sheetViews>
    <sheetView showGridLines="0" tabSelected="1" topLeftCell="A111" workbookViewId="0">
      <selection activeCell="E135" sqref="E135"/>
    </sheetView>
  </sheetViews>
  <sheetFormatPr baseColWidth="10" defaultRowHeight="15" x14ac:dyDescent="0.25"/>
  <cols>
    <col min="1" max="1" width="11.28515625" style="21" customWidth="1"/>
    <col min="2" max="2" width="45.5703125" style="21" customWidth="1"/>
    <col min="3" max="3" width="17.85546875" style="29" customWidth="1"/>
    <col min="4" max="4" width="19" style="29" customWidth="1"/>
    <col min="5" max="5" width="19.140625" style="29" customWidth="1"/>
    <col min="6" max="6" width="18" style="29" customWidth="1"/>
    <col min="7" max="7" width="17.7109375" style="29" customWidth="1"/>
    <col min="8" max="8" width="18" style="29" customWidth="1"/>
    <col min="9" max="9" width="4.28515625" style="21" hidden="1" customWidth="1"/>
    <col min="10" max="10" width="6.5703125" style="29" hidden="1" customWidth="1"/>
    <col min="11" max="12" width="19" style="29" bestFit="1" customWidth="1"/>
    <col min="13" max="16384" width="11.42578125" style="21"/>
  </cols>
  <sheetData>
    <row r="1" spans="1:12" s="7" customFormat="1" x14ac:dyDescent="0.25">
      <c r="A1" s="1" t="s">
        <v>0</v>
      </c>
      <c r="B1" s="2"/>
      <c r="C1" s="3"/>
      <c r="D1" s="3"/>
      <c r="E1" s="3"/>
      <c r="F1" s="3"/>
      <c r="G1" s="3"/>
      <c r="H1" s="4"/>
      <c r="I1" s="5"/>
      <c r="J1" s="6"/>
      <c r="K1" s="6"/>
      <c r="L1" s="6"/>
    </row>
    <row r="2" spans="1:12" s="7" customFormat="1" x14ac:dyDescent="0.25">
      <c r="A2" s="8" t="s">
        <v>1</v>
      </c>
      <c r="B2" s="9"/>
      <c r="C2" s="10"/>
      <c r="D2" s="10"/>
      <c r="E2" s="10"/>
      <c r="F2" s="10"/>
      <c r="G2" s="10"/>
      <c r="H2" s="11"/>
      <c r="I2" s="5"/>
      <c r="J2" s="6"/>
      <c r="K2" s="6"/>
      <c r="L2" s="6"/>
    </row>
    <row r="3" spans="1:12" s="7" customFormat="1" x14ac:dyDescent="0.25">
      <c r="A3" s="8"/>
      <c r="B3" s="9"/>
      <c r="C3" s="10"/>
      <c r="D3" s="10"/>
      <c r="E3" s="10"/>
      <c r="F3" s="10"/>
      <c r="G3" s="10"/>
      <c r="H3" s="11"/>
      <c r="I3" s="5"/>
      <c r="J3" s="6"/>
      <c r="K3" s="6"/>
      <c r="L3" s="6"/>
    </row>
    <row r="4" spans="1:12" s="7" customFormat="1" x14ac:dyDescent="0.25">
      <c r="A4" s="8" t="s">
        <v>2</v>
      </c>
      <c r="B4" s="9"/>
      <c r="C4" s="10"/>
      <c r="D4" s="10"/>
      <c r="E4" s="10"/>
      <c r="F4" s="10"/>
      <c r="G4" s="10"/>
      <c r="H4" s="11"/>
      <c r="I4" s="5"/>
      <c r="J4" s="6"/>
      <c r="K4" s="6"/>
      <c r="L4" s="6"/>
    </row>
    <row r="5" spans="1:12" s="7" customFormat="1" x14ac:dyDescent="0.25">
      <c r="A5" s="8" t="s">
        <v>3</v>
      </c>
      <c r="B5" s="9"/>
      <c r="C5" s="10"/>
      <c r="D5" s="10"/>
      <c r="E5" s="10"/>
      <c r="F5" s="10"/>
      <c r="G5" s="10"/>
      <c r="H5" s="11"/>
      <c r="I5" s="5"/>
      <c r="J5" s="6"/>
      <c r="K5" s="6"/>
      <c r="L5" s="6"/>
    </row>
    <row r="6" spans="1:12" s="7" customFormat="1" x14ac:dyDescent="0.25">
      <c r="A6" s="12"/>
      <c r="B6" s="13"/>
      <c r="C6" s="14"/>
      <c r="D6" s="14"/>
      <c r="E6" s="14"/>
      <c r="F6" s="14"/>
      <c r="G6" s="14"/>
      <c r="H6" s="11"/>
      <c r="I6" s="5"/>
      <c r="J6" s="6"/>
      <c r="K6" s="6"/>
      <c r="L6" s="6"/>
    </row>
    <row r="7" spans="1:12" s="7" customFormat="1" x14ac:dyDescent="0.25">
      <c r="A7" s="8" t="s">
        <v>4</v>
      </c>
      <c r="B7" s="9"/>
      <c r="C7" s="10"/>
      <c r="D7" s="10"/>
      <c r="E7" s="10"/>
      <c r="F7" s="10"/>
      <c r="G7" s="10"/>
      <c r="H7" s="11"/>
      <c r="I7" s="5"/>
      <c r="J7" s="6"/>
      <c r="K7" s="6"/>
      <c r="L7" s="6"/>
    </row>
    <row r="8" spans="1:12" s="7" customFormat="1" x14ac:dyDescent="0.25">
      <c r="A8" s="12"/>
      <c r="B8" s="13"/>
      <c r="C8" s="14"/>
      <c r="D8" s="14"/>
      <c r="E8" s="14"/>
      <c r="F8" s="14"/>
      <c r="G8" s="6"/>
      <c r="H8" s="15"/>
      <c r="I8" s="5"/>
      <c r="J8" s="6"/>
      <c r="K8" s="6"/>
      <c r="L8" s="6"/>
    </row>
    <row r="9" spans="1:12" customFormat="1" ht="15.75" thickBot="1" x14ac:dyDescent="0.3">
      <c r="A9" s="16"/>
      <c r="B9" s="17"/>
      <c r="C9" s="18"/>
      <c r="D9" s="18"/>
      <c r="E9" s="18"/>
      <c r="F9" s="18"/>
      <c r="G9" s="19"/>
      <c r="H9" s="20" t="s">
        <v>5</v>
      </c>
      <c r="I9" s="21"/>
      <c r="J9" s="22"/>
      <c r="K9" s="22"/>
      <c r="L9" s="22"/>
    </row>
    <row r="10" spans="1:12" customFormat="1" ht="26.25" customHeight="1" thickBot="1" x14ac:dyDescent="0.3">
      <c r="A10" s="23" t="s">
        <v>6</v>
      </c>
      <c r="B10" s="23" t="s">
        <v>7</v>
      </c>
      <c r="C10" s="24" t="s">
        <v>8</v>
      </c>
      <c r="D10" s="24" t="s">
        <v>9</v>
      </c>
      <c r="E10" s="24" t="s">
        <v>10</v>
      </c>
      <c r="F10" s="24" t="s">
        <v>11</v>
      </c>
      <c r="G10" s="24" t="s">
        <v>12</v>
      </c>
      <c r="H10" s="24" t="s">
        <v>13</v>
      </c>
      <c r="I10" s="21"/>
      <c r="J10" s="22"/>
      <c r="K10" s="22"/>
      <c r="L10" s="22"/>
    </row>
    <row r="11" spans="1:12" x14ac:dyDescent="0.25">
      <c r="A11" s="25" t="s">
        <v>14</v>
      </c>
      <c r="B11" s="26" t="s">
        <v>15</v>
      </c>
      <c r="C11" s="27">
        <f>+C12+C20+C27</f>
        <v>50580202095</v>
      </c>
      <c r="D11" s="27">
        <f t="shared" ref="D11:H11" si="0">+D12+D20+D27</f>
        <v>9805267316032</v>
      </c>
      <c r="E11" s="27">
        <f t="shared" si="0"/>
        <v>9812735257505</v>
      </c>
      <c r="F11" s="27">
        <f t="shared" si="0"/>
        <v>43112260622</v>
      </c>
      <c r="G11" s="27">
        <f t="shared" si="0"/>
        <v>43112260622</v>
      </c>
      <c r="H11" s="28">
        <f t="shared" si="0"/>
        <v>0</v>
      </c>
      <c r="I11" s="29">
        <f>+C11+D11-E11-F11</f>
        <v>0</v>
      </c>
      <c r="J11" s="29">
        <f>+F11-G11-H11</f>
        <v>0</v>
      </c>
    </row>
    <row r="12" spans="1:12" x14ac:dyDescent="0.25">
      <c r="A12" s="30" t="s">
        <v>16</v>
      </c>
      <c r="B12" s="31" t="s">
        <v>17</v>
      </c>
      <c r="C12" s="32">
        <f>+C13+C17</f>
        <v>39147418769</v>
      </c>
      <c r="D12" s="32">
        <f t="shared" ref="D12:H12" si="1">+D13+D17</f>
        <v>8819060623573</v>
      </c>
      <c r="E12" s="32">
        <f t="shared" si="1"/>
        <v>8824420813810</v>
      </c>
      <c r="F12" s="32">
        <f t="shared" si="1"/>
        <v>33787228532</v>
      </c>
      <c r="G12" s="32">
        <f t="shared" si="1"/>
        <v>33787228532</v>
      </c>
      <c r="H12" s="33">
        <f t="shared" si="1"/>
        <v>0</v>
      </c>
      <c r="I12" s="29">
        <f t="shared" ref="I12:I37" si="2">+C12+D12-E12-F12</f>
        <v>0</v>
      </c>
      <c r="J12" s="29">
        <f t="shared" ref="J12:J75" si="3">+F12-G12-H12</f>
        <v>0</v>
      </c>
    </row>
    <row r="13" spans="1:12" x14ac:dyDescent="0.25">
      <c r="A13" s="30" t="s">
        <v>18</v>
      </c>
      <c r="B13" s="31" t="s">
        <v>19</v>
      </c>
      <c r="C13" s="32">
        <f>SUM(C14:C16)</f>
        <v>32184237402</v>
      </c>
      <c r="D13" s="32">
        <f t="shared" ref="D13:H13" si="4">SUM(D14:D16)</f>
        <v>8813546597999</v>
      </c>
      <c r="E13" s="32">
        <f t="shared" si="4"/>
        <v>8818543911510</v>
      </c>
      <c r="F13" s="32">
        <f t="shared" si="4"/>
        <v>27186923891</v>
      </c>
      <c r="G13" s="32">
        <f t="shared" si="4"/>
        <v>27186923891</v>
      </c>
      <c r="H13" s="33">
        <f t="shared" si="4"/>
        <v>0</v>
      </c>
      <c r="I13" s="29">
        <f t="shared" si="2"/>
        <v>0</v>
      </c>
      <c r="J13" s="29">
        <f t="shared" si="3"/>
        <v>0</v>
      </c>
    </row>
    <row r="14" spans="1:12" x14ac:dyDescent="0.25">
      <c r="A14" s="34" t="s">
        <v>20</v>
      </c>
      <c r="B14" s="35" t="s">
        <v>21</v>
      </c>
      <c r="C14" s="36">
        <f>ROUND('[1]catalogo $$$'!C14/1000,0)</f>
        <v>2133951824</v>
      </c>
      <c r="D14" s="36">
        <f>ROUND('[1]catalogo $$$'!D14/1000,0)</f>
        <v>4667876626334</v>
      </c>
      <c r="E14" s="36">
        <f>ROUND('[1]catalogo $$$'!E14/1000,0)</f>
        <v>4668144067007</v>
      </c>
      <c r="F14" s="36">
        <f>ROUND('[1]catalogo $$$'!F14/1000,0)</f>
        <v>1866511151</v>
      </c>
      <c r="G14" s="36">
        <f>ROUND('[1]catalogo $$$'!G14/1000,0)</f>
        <v>1866511151</v>
      </c>
      <c r="H14" s="37">
        <f>ROUND('[1]catalogo $$$'!H14/1000,0)</f>
        <v>0</v>
      </c>
      <c r="I14" s="29">
        <f t="shared" si="2"/>
        <v>0</v>
      </c>
      <c r="J14" s="29">
        <f t="shared" si="3"/>
        <v>0</v>
      </c>
    </row>
    <row r="15" spans="1:12" x14ac:dyDescent="0.25">
      <c r="A15" s="34" t="s">
        <v>22</v>
      </c>
      <c r="B15" s="35" t="s">
        <v>23</v>
      </c>
      <c r="C15" s="36">
        <f>ROUND('[1]catalogo $$$'!C15/1000,0)</f>
        <v>4702160580</v>
      </c>
      <c r="D15" s="36">
        <f>ROUND('[1]catalogo $$$'!D15/1000,0)</f>
        <v>8900332623</v>
      </c>
      <c r="E15" s="36">
        <f>ROUND('[1]catalogo $$$'!E15/1000,0)</f>
        <v>11820973234</v>
      </c>
      <c r="F15" s="36">
        <f>ROUND('[1]catalogo $$$'!F15/1000,0)</f>
        <v>1781519969</v>
      </c>
      <c r="G15" s="36">
        <f>ROUND('[1]catalogo $$$'!G15/1000,0)</f>
        <v>1781519969</v>
      </c>
      <c r="H15" s="37">
        <f>ROUND('[1]catalogo $$$'!H15/1000,0)</f>
        <v>0</v>
      </c>
      <c r="I15" s="29">
        <f t="shared" si="2"/>
        <v>0</v>
      </c>
      <c r="J15" s="29">
        <f t="shared" si="3"/>
        <v>0</v>
      </c>
    </row>
    <row r="16" spans="1:12" x14ac:dyDescent="0.25">
      <c r="A16" s="34" t="s">
        <v>24</v>
      </c>
      <c r="B16" s="35" t="s">
        <v>25</v>
      </c>
      <c r="C16" s="36">
        <f>ROUND('[1]catalogo $$$'!C16/1000,0)</f>
        <v>25348124998</v>
      </c>
      <c r="D16" s="36">
        <f>ROUND('[1]catalogo $$$'!D16/1000,0)</f>
        <v>4136769639042</v>
      </c>
      <c r="E16" s="36">
        <f>ROUND('[1]catalogo $$$'!E16/1000,0)</f>
        <v>4138578871269</v>
      </c>
      <c r="F16" s="36">
        <f>ROUND('[1]catalogo $$$'!F16/1000,0)</f>
        <v>23538892771</v>
      </c>
      <c r="G16" s="36">
        <f>ROUND('[1]catalogo $$$'!G16/1000,0)</f>
        <v>23538892771</v>
      </c>
      <c r="H16" s="37">
        <f>ROUND('[1]catalogo $$$'!H16/1000,0)</f>
        <v>0</v>
      </c>
      <c r="I16" s="29">
        <f t="shared" si="2"/>
        <v>0</v>
      </c>
      <c r="J16" s="29">
        <f t="shared" si="3"/>
        <v>0</v>
      </c>
    </row>
    <row r="17" spans="1:10" x14ac:dyDescent="0.25">
      <c r="A17" s="30" t="s">
        <v>26</v>
      </c>
      <c r="B17" s="31" t="s">
        <v>27</v>
      </c>
      <c r="C17" s="32">
        <f>SUM(C18:C19)</f>
        <v>6963181367</v>
      </c>
      <c r="D17" s="32">
        <f t="shared" ref="D17:H17" si="5">SUM(D18:D19)</f>
        <v>5514025574</v>
      </c>
      <c r="E17" s="32">
        <f t="shared" si="5"/>
        <v>5876902300</v>
      </c>
      <c r="F17" s="32">
        <f t="shared" si="5"/>
        <v>6600304641</v>
      </c>
      <c r="G17" s="32">
        <f t="shared" si="5"/>
        <v>6600304641</v>
      </c>
      <c r="H17" s="33">
        <f t="shared" si="5"/>
        <v>0</v>
      </c>
      <c r="I17" s="29">
        <f t="shared" si="2"/>
        <v>0</v>
      </c>
      <c r="J17" s="29">
        <f t="shared" si="3"/>
        <v>0</v>
      </c>
    </row>
    <row r="18" spans="1:10" x14ac:dyDescent="0.25">
      <c r="A18" s="34" t="s">
        <v>28</v>
      </c>
      <c r="B18" s="35" t="s">
        <v>29</v>
      </c>
      <c r="C18" s="36">
        <f>ROUND('[1]catalogo $$$'!C18/1000,0)</f>
        <v>6504000000</v>
      </c>
      <c r="D18" s="36">
        <f>ROUND('[1]catalogo $$$'!D18/1000,0)</f>
        <v>5488967615</v>
      </c>
      <c r="E18" s="36">
        <f>ROUND('[1]catalogo $$$'!E18/1000,0)</f>
        <v>5738967615</v>
      </c>
      <c r="F18" s="36">
        <f>ROUND('[1]catalogo $$$'!F18/1000,0)</f>
        <v>6254000000</v>
      </c>
      <c r="G18" s="36">
        <f>ROUND('[1]catalogo $$$'!G18/1000,0)</f>
        <v>6254000000</v>
      </c>
      <c r="H18" s="37">
        <f>ROUND('[1]catalogo $$$'!H18/1000,0)</f>
        <v>0</v>
      </c>
      <c r="I18" s="29">
        <f t="shared" si="2"/>
        <v>0</v>
      </c>
      <c r="J18" s="29">
        <f t="shared" si="3"/>
        <v>0</v>
      </c>
    </row>
    <row r="19" spans="1:10" x14ac:dyDescent="0.25">
      <c r="A19" s="34" t="s">
        <v>30</v>
      </c>
      <c r="B19" s="35" t="s">
        <v>31</v>
      </c>
      <c r="C19" s="36">
        <f>ROUND('[1]catalogo $$$'!C19/1000,0)+1</f>
        <v>459181367</v>
      </c>
      <c r="D19" s="36">
        <f>ROUND('[1]catalogo $$$'!D19/1000,0)</f>
        <v>25057959</v>
      </c>
      <c r="E19" s="36">
        <f>ROUND('[1]catalogo $$$'!E19/1000,0)</f>
        <v>137934685</v>
      </c>
      <c r="F19" s="36">
        <f>ROUND('[1]catalogo $$$'!F19/1000,0)</f>
        <v>346304641</v>
      </c>
      <c r="G19" s="36">
        <f>ROUND('[1]catalogo $$$'!G19/1000,0)</f>
        <v>346304641</v>
      </c>
      <c r="H19" s="37">
        <f>ROUND('[1]catalogo $$$'!H19/1000,0)</f>
        <v>0</v>
      </c>
      <c r="I19" s="29">
        <f t="shared" si="2"/>
        <v>0</v>
      </c>
      <c r="J19" s="29">
        <f t="shared" si="3"/>
        <v>0</v>
      </c>
    </row>
    <row r="20" spans="1:10" x14ac:dyDescent="0.25">
      <c r="A20" s="30" t="s">
        <v>32</v>
      </c>
      <c r="B20" s="31" t="s">
        <v>33</v>
      </c>
      <c r="C20" s="32">
        <f>+C21+C23</f>
        <v>9821335832</v>
      </c>
      <c r="D20" s="32">
        <f t="shared" ref="D20:H20" si="6">+D21+D23</f>
        <v>22786730850</v>
      </c>
      <c r="E20" s="32">
        <f t="shared" si="6"/>
        <v>24859626827</v>
      </c>
      <c r="F20" s="32">
        <f t="shared" si="6"/>
        <v>7748439855</v>
      </c>
      <c r="G20" s="32">
        <f t="shared" si="6"/>
        <v>7748439855</v>
      </c>
      <c r="H20" s="33">
        <f t="shared" si="6"/>
        <v>0</v>
      </c>
      <c r="I20" s="29">
        <f t="shared" si="2"/>
        <v>0</v>
      </c>
      <c r="J20" s="29">
        <f t="shared" si="3"/>
        <v>0</v>
      </c>
    </row>
    <row r="21" spans="1:10" x14ac:dyDescent="0.25">
      <c r="A21" s="30" t="s">
        <v>34</v>
      </c>
      <c r="B21" s="31" t="s">
        <v>35</v>
      </c>
      <c r="C21" s="32">
        <f>SUM(C22)</f>
        <v>6905521617</v>
      </c>
      <c r="D21" s="32">
        <f t="shared" ref="D21:H21" si="7">SUM(D22)</f>
        <v>19606519813</v>
      </c>
      <c r="E21" s="32">
        <f t="shared" si="7"/>
        <v>21340011628</v>
      </c>
      <c r="F21" s="32">
        <f t="shared" si="7"/>
        <v>5172029802</v>
      </c>
      <c r="G21" s="32">
        <f t="shared" si="7"/>
        <v>5172029802</v>
      </c>
      <c r="H21" s="33">
        <f t="shared" si="7"/>
        <v>0</v>
      </c>
      <c r="I21" s="29">
        <f t="shared" si="2"/>
        <v>0</v>
      </c>
      <c r="J21" s="29">
        <f t="shared" si="3"/>
        <v>0</v>
      </c>
    </row>
    <row r="22" spans="1:10" x14ac:dyDescent="0.25">
      <c r="A22" s="34" t="s">
        <v>36</v>
      </c>
      <c r="B22" s="35" t="s">
        <v>37</v>
      </c>
      <c r="C22" s="36">
        <f>ROUND('[1]catalogo $$$'!C22/1000,0)</f>
        <v>6905521617</v>
      </c>
      <c r="D22" s="36">
        <f>ROUND('[1]catalogo $$$'!D22/1000,0)</f>
        <v>19606519813</v>
      </c>
      <c r="E22" s="36">
        <f>ROUND('[1]catalogo $$$'!E22/1000,0)</f>
        <v>21340011628</v>
      </c>
      <c r="F22" s="36">
        <f>ROUND('[1]catalogo $$$'!F22/1000,0)</f>
        <v>5172029802</v>
      </c>
      <c r="G22" s="36">
        <f>ROUND('[1]catalogo $$$'!G22/1000,0)</f>
        <v>5172029802</v>
      </c>
      <c r="H22" s="37">
        <f>ROUND('[1]catalogo $$$'!H22/1000,0)</f>
        <v>0</v>
      </c>
      <c r="I22" s="29">
        <f t="shared" si="2"/>
        <v>0</v>
      </c>
      <c r="J22" s="29">
        <f t="shared" si="3"/>
        <v>0</v>
      </c>
    </row>
    <row r="23" spans="1:10" x14ac:dyDescent="0.25">
      <c r="A23" s="30" t="s">
        <v>38</v>
      </c>
      <c r="B23" s="31" t="s">
        <v>39</v>
      </c>
      <c r="C23" s="32">
        <f>SUM(C24:C26)</f>
        <v>2915814215</v>
      </c>
      <c r="D23" s="32">
        <f t="shared" ref="D23:H23" si="8">SUM(D24:D26)</f>
        <v>3180211037</v>
      </c>
      <c r="E23" s="32">
        <f t="shared" si="8"/>
        <v>3519615199</v>
      </c>
      <c r="F23" s="32">
        <f t="shared" si="8"/>
        <v>2576410053</v>
      </c>
      <c r="G23" s="32">
        <f t="shared" si="8"/>
        <v>2576410053</v>
      </c>
      <c r="H23" s="33">
        <f t="shared" si="8"/>
        <v>0</v>
      </c>
      <c r="I23" s="29">
        <f t="shared" si="2"/>
        <v>0</v>
      </c>
      <c r="J23" s="29">
        <f t="shared" si="3"/>
        <v>0</v>
      </c>
    </row>
    <row r="24" spans="1:10" x14ac:dyDescent="0.25">
      <c r="A24" s="34" t="s">
        <v>40</v>
      </c>
      <c r="B24" s="35" t="s">
        <v>41</v>
      </c>
      <c r="C24" s="36">
        <f>ROUND('[1]catalogo $$$'!C24/1000,0)+1</f>
        <v>409786221</v>
      </c>
      <c r="D24" s="36">
        <f>ROUND('[1]catalogo $$$'!D24/1000,0)</f>
        <v>465197330</v>
      </c>
      <c r="E24" s="36">
        <f>ROUND('[1]catalogo $$$'!E24/1000,0)</f>
        <v>874431019</v>
      </c>
      <c r="F24" s="36">
        <f>ROUND('[1]catalogo $$$'!F24/1000,0)+2</f>
        <v>552532</v>
      </c>
      <c r="G24" s="36">
        <f>ROUND('[1]catalogo $$$'!G24/1000,0)+2</f>
        <v>552532</v>
      </c>
      <c r="H24" s="37">
        <f>ROUND('[1]catalogo $$$'!H24/1000,0)</f>
        <v>0</v>
      </c>
      <c r="I24" s="29">
        <f t="shared" si="2"/>
        <v>0</v>
      </c>
      <c r="J24" s="29">
        <f t="shared" si="3"/>
        <v>0</v>
      </c>
    </row>
    <row r="25" spans="1:10" x14ac:dyDescent="0.25">
      <c r="A25" s="34" t="s">
        <v>42</v>
      </c>
      <c r="B25" s="35" t="s">
        <v>43</v>
      </c>
      <c r="C25" s="36">
        <f>ROUND('[1]catalogo $$$'!C25/1000,0)</f>
        <v>0</v>
      </c>
      <c r="D25" s="36">
        <f>ROUND('[1]catalogo $$$'!D25/1000,0)</f>
        <v>2620596023</v>
      </c>
      <c r="E25" s="36">
        <f>ROUND('[1]catalogo $$$'!E25/1000,0)</f>
        <v>44738502</v>
      </c>
      <c r="F25" s="36">
        <f>ROUND('[1]catalogo $$$'!F25/1000,0)</f>
        <v>2575857521</v>
      </c>
      <c r="G25" s="36">
        <f>ROUND('[1]catalogo $$$'!G25/1000,0)</f>
        <v>2575857521</v>
      </c>
      <c r="H25" s="37">
        <f>ROUND('[1]catalogo $$$'!H25/1000,0)</f>
        <v>0</v>
      </c>
      <c r="I25" s="29">
        <f t="shared" si="2"/>
        <v>0</v>
      </c>
      <c r="J25" s="29">
        <f t="shared" si="3"/>
        <v>0</v>
      </c>
    </row>
    <row r="26" spans="1:10" x14ac:dyDescent="0.25">
      <c r="A26" s="34" t="s">
        <v>44</v>
      </c>
      <c r="B26" s="35" t="s">
        <v>45</v>
      </c>
      <c r="C26" s="36">
        <f>ROUND('[1]catalogo $$$'!C26/1000,0)</f>
        <v>2506027994</v>
      </c>
      <c r="D26" s="36">
        <f>ROUND('[1]catalogo $$$'!D26/1000,0)</f>
        <v>94417684</v>
      </c>
      <c r="E26" s="36">
        <f>ROUND('[1]catalogo $$$'!E26/1000,0)-1</f>
        <v>2600445678</v>
      </c>
      <c r="F26" s="36">
        <f>ROUND('[1]catalogo $$$'!F26/1000,0)</f>
        <v>0</v>
      </c>
      <c r="G26" s="36">
        <f>ROUND('[1]catalogo $$$'!G26/1000,0)</f>
        <v>0</v>
      </c>
      <c r="H26" s="37">
        <f>ROUND('[1]catalogo $$$'!H26/1000,0)</f>
        <v>0</v>
      </c>
      <c r="I26" s="29">
        <f t="shared" si="2"/>
        <v>0</v>
      </c>
      <c r="J26" s="29">
        <f t="shared" si="3"/>
        <v>0</v>
      </c>
    </row>
    <row r="27" spans="1:10" x14ac:dyDescent="0.25">
      <c r="A27" s="30" t="s">
        <v>46</v>
      </c>
      <c r="B27" s="31" t="s">
        <v>47</v>
      </c>
      <c r="C27" s="32">
        <f t="shared" ref="C27:H27" si="9">+C28+C31+C33</f>
        <v>1611447494</v>
      </c>
      <c r="D27" s="32">
        <f t="shared" si="9"/>
        <v>963419961609</v>
      </c>
      <c r="E27" s="32">
        <f t="shared" si="9"/>
        <v>963454816868</v>
      </c>
      <c r="F27" s="32">
        <f t="shared" si="9"/>
        <v>1576592235</v>
      </c>
      <c r="G27" s="32">
        <f t="shared" si="9"/>
        <v>1576592235</v>
      </c>
      <c r="H27" s="33">
        <f t="shared" si="9"/>
        <v>0</v>
      </c>
      <c r="I27" s="29">
        <f t="shared" si="2"/>
        <v>0</v>
      </c>
      <c r="J27" s="29">
        <f t="shared" si="3"/>
        <v>0</v>
      </c>
    </row>
    <row r="28" spans="1:10" x14ac:dyDescent="0.25">
      <c r="A28" s="30" t="s">
        <v>48</v>
      </c>
      <c r="B28" s="31" t="s">
        <v>49</v>
      </c>
      <c r="C28" s="32">
        <f>SUM(C29:C30)</f>
        <v>1169485755</v>
      </c>
      <c r="D28" s="32">
        <f t="shared" ref="D28:H28" si="10">SUM(D29:D30)</f>
        <v>0</v>
      </c>
      <c r="E28" s="32">
        <f t="shared" si="10"/>
        <v>1701</v>
      </c>
      <c r="F28" s="32">
        <f t="shared" si="10"/>
        <v>1169484054</v>
      </c>
      <c r="G28" s="32">
        <f t="shared" si="10"/>
        <v>1169484054</v>
      </c>
      <c r="H28" s="33">
        <f t="shared" si="10"/>
        <v>0</v>
      </c>
      <c r="I28" s="29">
        <f t="shared" si="2"/>
        <v>0</v>
      </c>
      <c r="J28" s="29">
        <f t="shared" si="3"/>
        <v>0</v>
      </c>
    </row>
    <row r="29" spans="1:10" x14ac:dyDescent="0.25">
      <c r="A29" s="34" t="s">
        <v>50</v>
      </c>
      <c r="B29" s="35" t="s">
        <v>51</v>
      </c>
      <c r="C29" s="36">
        <f>ROUND('[1]catalogo $$$'!C29/1000,0)</f>
        <v>9245030</v>
      </c>
      <c r="D29" s="36">
        <f>ROUND('[1]catalogo $$$'!D29/1000,0)</f>
        <v>0</v>
      </c>
      <c r="E29" s="36">
        <f>ROUND('[1]catalogo $$$'!E29/1000,0)</f>
        <v>1701</v>
      </c>
      <c r="F29" s="36">
        <f>ROUND('[1]catalogo $$$'!F29/1000,0)-1</f>
        <v>9243329</v>
      </c>
      <c r="G29" s="36">
        <f>ROUND('[1]catalogo $$$'!G29/1000,0)-1</f>
        <v>9243329</v>
      </c>
      <c r="H29" s="37">
        <f>ROUND('[1]catalogo $$$'!H29/1000,0)</f>
        <v>0</v>
      </c>
      <c r="I29" s="29">
        <f t="shared" si="2"/>
        <v>0</v>
      </c>
      <c r="J29" s="29">
        <f t="shared" si="3"/>
        <v>0</v>
      </c>
    </row>
    <row r="30" spans="1:10" x14ac:dyDescent="0.25">
      <c r="A30" s="34" t="s">
        <v>52</v>
      </c>
      <c r="B30" s="35" t="s">
        <v>53</v>
      </c>
      <c r="C30" s="36">
        <f>ROUND('[1]catalogo $$$'!C30/1000,0)</f>
        <v>1160240725</v>
      </c>
      <c r="D30" s="36">
        <f>ROUND('[1]catalogo $$$'!D30/1000,0)</f>
        <v>0</v>
      </c>
      <c r="E30" s="36">
        <f>ROUND('[1]catalogo $$$'!E30/1000,0)</f>
        <v>0</v>
      </c>
      <c r="F30" s="36">
        <f>ROUND('[1]catalogo $$$'!F30/1000,0)</f>
        <v>1160240725</v>
      </c>
      <c r="G30" s="36">
        <f>ROUND('[1]catalogo $$$'!G30/1000,0)</f>
        <v>1160240725</v>
      </c>
      <c r="H30" s="37">
        <f>ROUND('[1]catalogo $$$'!H30/1000,0)</f>
        <v>0</v>
      </c>
      <c r="I30" s="29">
        <f t="shared" si="2"/>
        <v>0</v>
      </c>
      <c r="J30" s="29">
        <f t="shared" si="3"/>
        <v>0</v>
      </c>
    </row>
    <row r="31" spans="1:10" x14ac:dyDescent="0.25">
      <c r="A31" s="30" t="s">
        <v>54</v>
      </c>
      <c r="B31" s="31" t="s">
        <v>55</v>
      </c>
      <c r="C31" s="32">
        <f>SUM(C32)</f>
        <v>0</v>
      </c>
      <c r="D31" s="32">
        <v>950000000000</v>
      </c>
      <c r="E31" s="32">
        <v>950000000000</v>
      </c>
      <c r="F31" s="32">
        <v>0</v>
      </c>
      <c r="G31" s="32">
        <v>0</v>
      </c>
      <c r="H31" s="33">
        <v>0</v>
      </c>
      <c r="I31" s="29">
        <f t="shared" si="2"/>
        <v>0</v>
      </c>
      <c r="J31" s="29">
        <f t="shared" si="3"/>
        <v>0</v>
      </c>
    </row>
    <row r="32" spans="1:10" x14ac:dyDescent="0.25">
      <c r="A32" s="34" t="s">
        <v>56</v>
      </c>
      <c r="B32" s="35" t="s">
        <v>57</v>
      </c>
      <c r="C32" s="36">
        <f>ROUND('[1]catalogo $$$'!C32/1000,0)</f>
        <v>0</v>
      </c>
      <c r="D32" s="36">
        <f>ROUND('[1]catalogo $$$'!D32/1000,0)</f>
        <v>950000000</v>
      </c>
      <c r="E32" s="36">
        <f>ROUND('[1]catalogo $$$'!E32/1000,0)</f>
        <v>950000000</v>
      </c>
      <c r="F32" s="36">
        <f>ROUND('[1]catalogo $$$'!F32/1000,0)</f>
        <v>0</v>
      </c>
      <c r="G32" s="36">
        <f>ROUND('[1]catalogo $$$'!G32/1000,0)</f>
        <v>0</v>
      </c>
      <c r="H32" s="37">
        <f>ROUND('[1]catalogo $$$'!H32/1000,0)</f>
        <v>0</v>
      </c>
      <c r="I32" s="29">
        <f t="shared" si="2"/>
        <v>0</v>
      </c>
      <c r="J32" s="29">
        <f t="shared" si="3"/>
        <v>0</v>
      </c>
    </row>
    <row r="33" spans="1:10" x14ac:dyDescent="0.25">
      <c r="A33" s="30" t="s">
        <v>58</v>
      </c>
      <c r="B33" s="31" t="s">
        <v>59</v>
      </c>
      <c r="C33" s="32">
        <f>SUM(C34:C36)</f>
        <v>441961739</v>
      </c>
      <c r="D33" s="32">
        <f t="shared" ref="D33:H33" si="11">SUM(D34:D36)</f>
        <v>13419961609</v>
      </c>
      <c r="E33" s="32">
        <f t="shared" si="11"/>
        <v>13454815167</v>
      </c>
      <c r="F33" s="32">
        <f t="shared" si="11"/>
        <v>407108181</v>
      </c>
      <c r="G33" s="32">
        <f t="shared" si="11"/>
        <v>407108181</v>
      </c>
      <c r="H33" s="33">
        <f t="shared" si="11"/>
        <v>0</v>
      </c>
      <c r="I33" s="29">
        <f t="shared" si="2"/>
        <v>0</v>
      </c>
      <c r="J33" s="29">
        <f t="shared" si="3"/>
        <v>0</v>
      </c>
    </row>
    <row r="34" spans="1:10" x14ac:dyDescent="0.25">
      <c r="A34" s="34" t="s">
        <v>60</v>
      </c>
      <c r="B34" s="35" t="s">
        <v>61</v>
      </c>
      <c r="C34" s="36">
        <f>ROUND('[1]catalogo $$$'!C34/1000,0)-1</f>
        <v>441866775</v>
      </c>
      <c r="D34" s="36">
        <f>ROUND('[1]catalogo $$$'!D34/1000,0)</f>
        <v>1939785595</v>
      </c>
      <c r="E34" s="36">
        <f>ROUND('[1]catalogo $$$'!E34/1000,0)</f>
        <v>1974639998</v>
      </c>
      <c r="F34" s="36">
        <f>ROUND('[1]catalogo $$$'!F34/1000,0)</f>
        <v>407012372</v>
      </c>
      <c r="G34" s="36">
        <f>ROUND('[1]catalogo $$$'!G34/1000,0)</f>
        <v>407012372</v>
      </c>
      <c r="H34" s="37">
        <f>ROUND('[1]catalogo $$$'!H34/1000,0)</f>
        <v>0</v>
      </c>
      <c r="I34" s="29">
        <f t="shared" si="2"/>
        <v>0</v>
      </c>
      <c r="J34" s="29">
        <f t="shared" si="3"/>
        <v>0</v>
      </c>
    </row>
    <row r="35" spans="1:10" x14ac:dyDescent="0.25">
      <c r="A35" s="34" t="s">
        <v>62</v>
      </c>
      <c r="B35" s="35" t="s">
        <v>63</v>
      </c>
      <c r="C35" s="36">
        <f>ROUND('[1]catalogo $$$'!C35/1000,0)+2</f>
        <v>94964</v>
      </c>
      <c r="D35" s="36">
        <f>ROUND('[1]catalogo $$$'!D35/1000,0)</f>
        <v>845</v>
      </c>
      <c r="E35" s="36">
        <f>ROUND('[1]catalogo $$$'!E35/1000,0)</f>
        <v>0</v>
      </c>
      <c r="F35" s="36">
        <f>ROUND('[1]catalogo $$$'!F35/1000,0)+2</f>
        <v>95809</v>
      </c>
      <c r="G35" s="36">
        <f>ROUND('[1]catalogo $$$'!G35/1000,0)+2</f>
        <v>95809</v>
      </c>
      <c r="H35" s="37">
        <f>ROUND('[1]catalogo $$$'!H35/1000,0)</f>
        <v>0</v>
      </c>
      <c r="I35" s="29">
        <f t="shared" si="2"/>
        <v>0</v>
      </c>
      <c r="J35" s="29">
        <f t="shared" si="3"/>
        <v>0</v>
      </c>
    </row>
    <row r="36" spans="1:10" x14ac:dyDescent="0.25">
      <c r="A36" s="34" t="s">
        <v>64</v>
      </c>
      <c r="B36" s="35" t="s">
        <v>65</v>
      </c>
      <c r="C36" s="36">
        <f>ROUND('[1]catalogo $$$'!C36/1000,0)</f>
        <v>0</v>
      </c>
      <c r="D36" s="36">
        <f>ROUND('[1]catalogo $$$'!D36/1000,0)</f>
        <v>11480175169</v>
      </c>
      <c r="E36" s="36">
        <f>ROUND('[1]catalogo $$$'!E36/1000,0)</f>
        <v>11480175169</v>
      </c>
      <c r="F36" s="36">
        <f>ROUND('[1]catalogo $$$'!F36/1000,0)</f>
        <v>0</v>
      </c>
      <c r="G36" s="36">
        <f>ROUND('[1]catalogo $$$'!G36/1000,0)</f>
        <v>0</v>
      </c>
      <c r="H36" s="37">
        <f>ROUND('[1]catalogo $$$'!H36/1000,0)</f>
        <v>0</v>
      </c>
      <c r="I36" s="29">
        <f t="shared" si="2"/>
        <v>0</v>
      </c>
      <c r="J36" s="29">
        <f t="shared" si="3"/>
        <v>0</v>
      </c>
    </row>
    <row r="37" spans="1:10" x14ac:dyDescent="0.25">
      <c r="A37" s="30" t="s">
        <v>66</v>
      </c>
      <c r="B37" s="31" t="s">
        <v>67</v>
      </c>
      <c r="C37" s="32">
        <f>+C38+C42+C58</f>
        <v>36550791104</v>
      </c>
      <c r="D37" s="32">
        <f t="shared" ref="D37:H37" si="12">+D38+D42+D58</f>
        <v>11598151961</v>
      </c>
      <c r="E37" s="32">
        <f t="shared" si="12"/>
        <v>10996968757</v>
      </c>
      <c r="F37" s="32">
        <f t="shared" si="12"/>
        <v>35949607900</v>
      </c>
      <c r="G37" s="32">
        <f t="shared" si="12"/>
        <v>32449271630</v>
      </c>
      <c r="H37" s="33">
        <f t="shared" si="12"/>
        <v>3500336270</v>
      </c>
      <c r="I37" s="29">
        <f t="shared" si="2"/>
        <v>1202366408</v>
      </c>
      <c r="J37" s="29">
        <f t="shared" si="3"/>
        <v>0</v>
      </c>
    </row>
    <row r="38" spans="1:10" x14ac:dyDescent="0.25">
      <c r="A38" s="30" t="s">
        <v>68</v>
      </c>
      <c r="B38" s="31" t="s">
        <v>69</v>
      </c>
      <c r="C38" s="32">
        <f>+C39</f>
        <v>12814855293</v>
      </c>
      <c r="D38" s="32">
        <f t="shared" ref="D38:H38" si="13">+D39</f>
        <v>7158168103</v>
      </c>
      <c r="E38" s="32">
        <f t="shared" si="13"/>
        <v>5688787228</v>
      </c>
      <c r="F38" s="32">
        <f t="shared" si="13"/>
        <v>11345474418</v>
      </c>
      <c r="G38" s="32">
        <f t="shared" si="13"/>
        <v>11345474418</v>
      </c>
      <c r="H38" s="33">
        <f t="shared" si="13"/>
        <v>0</v>
      </c>
      <c r="I38" s="29">
        <f>+C38-D38+E38-F38</f>
        <v>0</v>
      </c>
      <c r="J38" s="29">
        <f t="shared" si="3"/>
        <v>0</v>
      </c>
    </row>
    <row r="39" spans="1:10" x14ac:dyDescent="0.25">
      <c r="A39" s="30" t="s">
        <v>70</v>
      </c>
      <c r="B39" s="31" t="s">
        <v>71</v>
      </c>
      <c r="C39" s="32">
        <f>SUM(C40:C41)</f>
        <v>12814855293</v>
      </c>
      <c r="D39" s="32">
        <f t="shared" ref="D39:H39" si="14">SUM(D40:D41)</f>
        <v>7158168103</v>
      </c>
      <c r="E39" s="32">
        <f t="shared" si="14"/>
        <v>5688787228</v>
      </c>
      <c r="F39" s="32">
        <f t="shared" si="14"/>
        <v>11345474418</v>
      </c>
      <c r="G39" s="32">
        <f t="shared" si="14"/>
        <v>11345474418</v>
      </c>
      <c r="H39" s="33">
        <f t="shared" si="14"/>
        <v>0</v>
      </c>
      <c r="I39" s="29">
        <f t="shared" ref="I39:I90" si="15">+C39-D39+E39-F39</f>
        <v>0</v>
      </c>
      <c r="J39" s="29">
        <f t="shared" si="3"/>
        <v>0</v>
      </c>
    </row>
    <row r="40" spans="1:10" x14ac:dyDescent="0.25">
      <c r="A40" s="34" t="s">
        <v>72</v>
      </c>
      <c r="B40" s="35" t="s">
        <v>73</v>
      </c>
      <c r="C40" s="36">
        <f>ROUND('[1]catalogo $$$'!C40/1000,0)</f>
        <v>6504000000</v>
      </c>
      <c r="D40" s="36">
        <f>ROUND('[1]catalogo $$$'!D40/1000,0)</f>
        <v>5768967615</v>
      </c>
      <c r="E40" s="36">
        <f>ROUND('[1]catalogo $$$'!E40/1000,0)</f>
        <v>5518967615</v>
      </c>
      <c r="F40" s="36">
        <f>ROUND('[1]catalogo $$$'!F40/1000,0)</f>
        <v>6254000000</v>
      </c>
      <c r="G40" s="36">
        <f>ROUND('[1]catalogo $$$'!G40/1000,0)</f>
        <v>6254000000</v>
      </c>
      <c r="H40" s="37">
        <f>ROUND('[1]catalogo $$$'!H40/1000,0)</f>
        <v>0</v>
      </c>
      <c r="I40" s="29">
        <f t="shared" si="15"/>
        <v>0</v>
      </c>
      <c r="J40" s="29">
        <f t="shared" si="3"/>
        <v>0</v>
      </c>
    </row>
    <row r="41" spans="1:10" x14ac:dyDescent="0.25">
      <c r="A41" s="34" t="s">
        <v>74</v>
      </c>
      <c r="B41" s="35" t="s">
        <v>75</v>
      </c>
      <c r="C41" s="36">
        <f>ROUND('[1]catalogo $$$'!C41/1000,0)</f>
        <v>6310855293</v>
      </c>
      <c r="D41" s="36">
        <f>ROUND('[1]catalogo $$$'!D41/1000,0)</f>
        <v>1389200488</v>
      </c>
      <c r="E41" s="36">
        <f>ROUND('[1]catalogo $$$'!E41/1000,0)</f>
        <v>169819613</v>
      </c>
      <c r="F41" s="36">
        <f>ROUND('[1]catalogo $$$'!F41/1000,0)</f>
        <v>5091474418</v>
      </c>
      <c r="G41" s="36">
        <f>ROUND('[1]catalogo $$$'!G41/1000,0)</f>
        <v>5091474418</v>
      </c>
      <c r="H41" s="37">
        <f>ROUND('[1]catalogo $$$'!H41/1000,0)</f>
        <v>0</v>
      </c>
      <c r="I41" s="29">
        <f t="shared" si="15"/>
        <v>0</v>
      </c>
      <c r="J41" s="29">
        <f t="shared" si="3"/>
        <v>0</v>
      </c>
    </row>
    <row r="42" spans="1:10" x14ac:dyDescent="0.25">
      <c r="A42" s="30" t="s">
        <v>76</v>
      </c>
      <c r="B42" s="31" t="s">
        <v>77</v>
      </c>
      <c r="C42" s="32">
        <f>+C43+C46+C49+C51+C53+C55</f>
        <v>23708426592</v>
      </c>
      <c r="D42" s="32">
        <f t="shared" ref="D42:H42" si="16">+D43+D46+D49+D51+D53+D55</f>
        <v>4177269148</v>
      </c>
      <c r="E42" s="32">
        <f t="shared" si="16"/>
        <v>5043108396</v>
      </c>
      <c r="F42" s="32">
        <f t="shared" si="16"/>
        <v>24574265840</v>
      </c>
      <c r="G42" s="32">
        <f t="shared" si="16"/>
        <v>21073929570</v>
      </c>
      <c r="H42" s="33">
        <f t="shared" si="16"/>
        <v>3500336270</v>
      </c>
      <c r="I42" s="29">
        <f t="shared" si="15"/>
        <v>0</v>
      </c>
      <c r="J42" s="29">
        <f t="shared" si="3"/>
        <v>0</v>
      </c>
    </row>
    <row r="43" spans="1:10" x14ac:dyDescent="0.25">
      <c r="A43" s="30" t="s">
        <v>78</v>
      </c>
      <c r="B43" s="31" t="s">
        <v>79</v>
      </c>
      <c r="C43" s="32">
        <f>SUM(C44:C45)</f>
        <v>93744821</v>
      </c>
      <c r="D43" s="32">
        <f t="shared" ref="D43:H43" si="17">SUM(D44:D45)</f>
        <v>120265536</v>
      </c>
      <c r="E43" s="32">
        <f t="shared" si="17"/>
        <v>211243064</v>
      </c>
      <c r="F43" s="32">
        <f t="shared" si="17"/>
        <v>184722349</v>
      </c>
      <c r="G43" s="32">
        <f t="shared" si="17"/>
        <v>184722349</v>
      </c>
      <c r="H43" s="33">
        <f t="shared" si="17"/>
        <v>0</v>
      </c>
      <c r="I43" s="29">
        <f t="shared" si="15"/>
        <v>0</v>
      </c>
      <c r="J43" s="29">
        <f t="shared" si="3"/>
        <v>0</v>
      </c>
    </row>
    <row r="44" spans="1:10" x14ac:dyDescent="0.25">
      <c r="A44" s="34" t="s">
        <v>80</v>
      </c>
      <c r="B44" s="35" t="s">
        <v>81</v>
      </c>
      <c r="C44" s="36">
        <f>ROUND('[1]catalogo $$$'!C44/1000,0)</f>
        <v>34137912</v>
      </c>
      <c r="D44" s="36">
        <f>ROUND('[1]catalogo $$$'!D44/1000,0)</f>
        <v>38811975</v>
      </c>
      <c r="E44" s="36">
        <f>ROUND('[1]catalogo $$$'!E44/1000,0)</f>
        <v>98005432</v>
      </c>
      <c r="F44" s="36">
        <f>ROUND('[1]catalogo $$$'!F44/1000,0)</f>
        <v>93331369</v>
      </c>
      <c r="G44" s="36">
        <f>ROUND('[1]catalogo $$$'!G44/1000,0)</f>
        <v>93331369</v>
      </c>
      <c r="H44" s="37">
        <f>ROUND('[1]catalogo $$$'!H44/1000,0)</f>
        <v>0</v>
      </c>
      <c r="I44" s="29">
        <f t="shared" si="15"/>
        <v>0</v>
      </c>
      <c r="J44" s="29">
        <f t="shared" si="3"/>
        <v>0</v>
      </c>
    </row>
    <row r="45" spans="1:10" x14ac:dyDescent="0.25">
      <c r="A45" s="34" t="s">
        <v>82</v>
      </c>
      <c r="B45" s="35" t="s">
        <v>83</v>
      </c>
      <c r="C45" s="36">
        <f>ROUND('[1]catalogo $$$'!C45/1000,0)+1</f>
        <v>59606909</v>
      </c>
      <c r="D45" s="36">
        <f>ROUND('[1]catalogo $$$'!D45/1000,0)</f>
        <v>81453561</v>
      </c>
      <c r="E45" s="36">
        <f>ROUND('[1]catalogo $$$'!E45/1000,0)</f>
        <v>113237632</v>
      </c>
      <c r="F45" s="36">
        <f>ROUND('[1]catalogo $$$'!F45/1000,0)+1</f>
        <v>91390980</v>
      </c>
      <c r="G45" s="36">
        <f>ROUND('[1]catalogo $$$'!G45/1000,0)+1</f>
        <v>91390980</v>
      </c>
      <c r="H45" s="37">
        <f>ROUND('[1]catalogo $$$'!H45/1000,0)</f>
        <v>0</v>
      </c>
      <c r="I45" s="29">
        <f t="shared" si="15"/>
        <v>0</v>
      </c>
      <c r="J45" s="29">
        <f t="shared" si="3"/>
        <v>0</v>
      </c>
    </row>
    <row r="46" spans="1:10" x14ac:dyDescent="0.25">
      <c r="A46" s="30" t="s">
        <v>84</v>
      </c>
      <c r="B46" s="31" t="s">
        <v>85</v>
      </c>
      <c r="C46" s="32">
        <f>SUM(C47:C48)</f>
        <v>1193</v>
      </c>
      <c r="D46" s="32">
        <f t="shared" ref="D46:H46" si="18">SUM(D47:D48)</f>
        <v>6874</v>
      </c>
      <c r="E46" s="32">
        <f t="shared" si="18"/>
        <v>7521670</v>
      </c>
      <c r="F46" s="32">
        <f t="shared" si="18"/>
        <v>7515989</v>
      </c>
      <c r="G46" s="32">
        <f t="shared" si="18"/>
        <v>7515989</v>
      </c>
      <c r="H46" s="33">
        <f t="shared" si="18"/>
        <v>0</v>
      </c>
      <c r="I46" s="29">
        <f t="shared" si="15"/>
        <v>0</v>
      </c>
      <c r="J46" s="29">
        <f t="shared" si="3"/>
        <v>0</v>
      </c>
    </row>
    <row r="47" spans="1:10" x14ac:dyDescent="0.25">
      <c r="A47" s="34" t="s">
        <v>86</v>
      </c>
      <c r="B47" s="35" t="s">
        <v>87</v>
      </c>
      <c r="C47" s="36">
        <f>ROUND('[1]catalogo $$$'!C47/1000,0)</f>
        <v>0</v>
      </c>
      <c r="D47" s="36">
        <f>ROUND('[1]catalogo $$$'!D47/1000,0)</f>
        <v>5789</v>
      </c>
      <c r="E47" s="36">
        <f>ROUND('[1]catalogo $$$'!E47/1000,0)</f>
        <v>7521670</v>
      </c>
      <c r="F47" s="36">
        <f>ROUND('[1]catalogo $$$'!F47/1000,0)</f>
        <v>7515881</v>
      </c>
      <c r="G47" s="36">
        <f>ROUND('[1]catalogo $$$'!G47/1000,0)</f>
        <v>7515881</v>
      </c>
      <c r="H47" s="37">
        <f>ROUND('[1]catalogo $$$'!H47/1000,0)</f>
        <v>0</v>
      </c>
      <c r="I47" s="29">
        <f t="shared" si="15"/>
        <v>0</v>
      </c>
      <c r="J47" s="29">
        <f t="shared" si="3"/>
        <v>0</v>
      </c>
    </row>
    <row r="48" spans="1:10" x14ac:dyDescent="0.25">
      <c r="A48" s="34" t="s">
        <v>88</v>
      </c>
      <c r="B48" s="35" t="s">
        <v>89</v>
      </c>
      <c r="C48" s="36">
        <f>ROUND('[1]catalogo $$$'!C48/1000,0)</f>
        <v>1193</v>
      </c>
      <c r="D48" s="36">
        <f>ROUND('[1]catalogo $$$'!D48/1000,0)</f>
        <v>1085</v>
      </c>
      <c r="E48" s="36">
        <f>ROUND('[1]catalogo $$$'!E48/1000,0)</f>
        <v>0</v>
      </c>
      <c r="F48" s="36">
        <f>ROUND('[1]catalogo $$$'!F48/1000,0)</f>
        <v>108</v>
      </c>
      <c r="G48" s="36">
        <f>ROUND('[1]catalogo $$$'!G48/1000,0)</f>
        <v>108</v>
      </c>
      <c r="H48" s="37">
        <f>ROUND('[1]catalogo $$$'!H48/1000,0)</f>
        <v>0</v>
      </c>
      <c r="I48" s="29">
        <f t="shared" si="15"/>
        <v>0</v>
      </c>
      <c r="J48" s="29">
        <f t="shared" si="3"/>
        <v>0</v>
      </c>
    </row>
    <row r="49" spans="1:10" x14ac:dyDescent="0.25">
      <c r="A49" s="30" t="s">
        <v>90</v>
      </c>
      <c r="B49" s="31" t="s">
        <v>91</v>
      </c>
      <c r="C49" s="32">
        <f>SUM(C50)</f>
        <v>-471878</v>
      </c>
      <c r="D49" s="32">
        <f t="shared" ref="D49:H49" si="19">SUM(D50)</f>
        <v>0</v>
      </c>
      <c r="E49" s="32">
        <f t="shared" si="19"/>
        <v>3143</v>
      </c>
      <c r="F49" s="32">
        <f t="shared" si="19"/>
        <v>-468735</v>
      </c>
      <c r="G49" s="32">
        <f t="shared" si="19"/>
        <v>-468735</v>
      </c>
      <c r="H49" s="33">
        <f t="shared" si="19"/>
        <v>0</v>
      </c>
      <c r="I49" s="29">
        <f t="shared" si="15"/>
        <v>0</v>
      </c>
      <c r="J49" s="29">
        <f t="shared" si="3"/>
        <v>0</v>
      </c>
    </row>
    <row r="50" spans="1:10" x14ac:dyDescent="0.25">
      <c r="A50" s="34" t="s">
        <v>92</v>
      </c>
      <c r="B50" s="35" t="s">
        <v>93</v>
      </c>
      <c r="C50" s="36">
        <f>ROUND('[1]catalogo $$$'!C50/1000,0)-1</f>
        <v>-471878</v>
      </c>
      <c r="D50" s="36">
        <f>ROUND('[1]catalogo $$$'!D50/1000,0)</f>
        <v>0</v>
      </c>
      <c r="E50" s="36">
        <f>ROUND('[1]catalogo $$$'!E50/1000,0)</f>
        <v>3143</v>
      </c>
      <c r="F50" s="36">
        <f>ROUND('[1]catalogo $$$'!F50/1000,0)-1</f>
        <v>-468735</v>
      </c>
      <c r="G50" s="36">
        <f>ROUND('[1]catalogo $$$'!G50/1000,0)-1</f>
        <v>-468735</v>
      </c>
      <c r="H50" s="37">
        <f>ROUND('[1]catalogo $$$'!H50/1000,0)</f>
        <v>0</v>
      </c>
      <c r="I50" s="29">
        <f t="shared" si="15"/>
        <v>0</v>
      </c>
      <c r="J50" s="29">
        <f t="shared" si="3"/>
        <v>0</v>
      </c>
    </row>
    <row r="51" spans="1:10" x14ac:dyDescent="0.25">
      <c r="A51" s="30" t="s">
        <v>94</v>
      </c>
      <c r="B51" s="31" t="s">
        <v>95</v>
      </c>
      <c r="C51" s="32">
        <f>SUM(C52)</f>
        <v>22697531211</v>
      </c>
      <c r="D51" s="32">
        <f t="shared" ref="D51:H51" si="20">SUM(D52)</f>
        <v>3689689158</v>
      </c>
      <c r="E51" s="32">
        <f t="shared" si="20"/>
        <v>4711345298</v>
      </c>
      <c r="F51" s="32">
        <f t="shared" si="20"/>
        <v>23719187351</v>
      </c>
      <c r="G51" s="32">
        <f t="shared" si="20"/>
        <v>20218851081</v>
      </c>
      <c r="H51" s="33">
        <f t="shared" si="20"/>
        <v>3500336270</v>
      </c>
      <c r="I51" s="29">
        <f t="shared" si="15"/>
        <v>0</v>
      </c>
      <c r="J51" s="29">
        <f t="shared" si="3"/>
        <v>0</v>
      </c>
    </row>
    <row r="52" spans="1:10" x14ac:dyDescent="0.25">
      <c r="A52" s="34" t="s">
        <v>96</v>
      </c>
      <c r="B52" s="35" t="s">
        <v>97</v>
      </c>
      <c r="C52" s="36">
        <f>ROUND('[1]catalogo $$$'!C52/1000,0)</f>
        <v>22697531211</v>
      </c>
      <c r="D52" s="36">
        <f>ROUND('[1]catalogo $$$'!D52/1000,0)</f>
        <v>3689689158</v>
      </c>
      <c r="E52" s="36">
        <f>ROUND('[1]catalogo $$$'!E52/1000,0)</f>
        <v>4711345298</v>
      </c>
      <c r="F52" s="36">
        <f>ROUND('[1]catalogo $$$'!F52/1000,0)</f>
        <v>23719187351</v>
      </c>
      <c r="G52" s="36">
        <f>ROUND('[1]catalogo $$$'!G52/1000,0)</f>
        <v>20218851081</v>
      </c>
      <c r="H52" s="37">
        <f>ROUND('[1]catalogo $$$'!H52/1000,0)</f>
        <v>3500336270</v>
      </c>
      <c r="I52" s="29">
        <f t="shared" si="15"/>
        <v>0</v>
      </c>
      <c r="J52" s="29">
        <f t="shared" si="3"/>
        <v>0</v>
      </c>
    </row>
    <row r="53" spans="1:10" x14ac:dyDescent="0.25">
      <c r="A53" s="30" t="s">
        <v>98</v>
      </c>
      <c r="B53" s="31" t="s">
        <v>99</v>
      </c>
      <c r="C53" s="32">
        <f>SUM(C54)</f>
        <v>703523</v>
      </c>
      <c r="D53" s="32">
        <f t="shared" ref="D53:H53" si="21">SUM(D54)</f>
        <v>0</v>
      </c>
      <c r="E53" s="32">
        <f t="shared" si="21"/>
        <v>0</v>
      </c>
      <c r="F53" s="32">
        <f t="shared" si="21"/>
        <v>703523</v>
      </c>
      <c r="G53" s="32">
        <f t="shared" si="21"/>
        <v>703523</v>
      </c>
      <c r="H53" s="33">
        <f t="shared" si="21"/>
        <v>0</v>
      </c>
      <c r="I53" s="29">
        <f t="shared" si="15"/>
        <v>0</v>
      </c>
      <c r="J53" s="29">
        <f t="shared" si="3"/>
        <v>0</v>
      </c>
    </row>
    <row r="54" spans="1:10" x14ac:dyDescent="0.25">
      <c r="A54" s="34" t="s">
        <v>100</v>
      </c>
      <c r="B54" s="35" t="s">
        <v>101</v>
      </c>
      <c r="C54" s="36">
        <f>ROUND('[1]catalogo $$$'!C54/1000,0)+1</f>
        <v>703523</v>
      </c>
      <c r="D54" s="36">
        <f>ROUND('[1]catalogo $$$'!D54/1000,0)</f>
        <v>0</v>
      </c>
      <c r="E54" s="36">
        <f>ROUND('[1]catalogo $$$'!E54/1000,0)</f>
        <v>0</v>
      </c>
      <c r="F54" s="36">
        <f>ROUND('[1]catalogo $$$'!F54/1000,0)+1</f>
        <v>703523</v>
      </c>
      <c r="G54" s="36">
        <f>ROUND('[1]catalogo $$$'!G54/1000,0)+1</f>
        <v>703523</v>
      </c>
      <c r="H54" s="37">
        <f>ROUND('[1]catalogo $$$'!H54/1000,0)</f>
        <v>0</v>
      </c>
      <c r="I54" s="29">
        <f t="shared" si="15"/>
        <v>0</v>
      </c>
      <c r="J54" s="29">
        <f t="shared" si="3"/>
        <v>0</v>
      </c>
    </row>
    <row r="55" spans="1:10" x14ac:dyDescent="0.25">
      <c r="A55" s="30" t="s">
        <v>102</v>
      </c>
      <c r="B55" s="31" t="s">
        <v>103</v>
      </c>
      <c r="C55" s="32">
        <f>SUM(C56:C57)</f>
        <v>916917722</v>
      </c>
      <c r="D55" s="32">
        <f t="shared" ref="D55:H55" si="22">SUM(D56:D57)</f>
        <v>367307580</v>
      </c>
      <c r="E55" s="32">
        <f t="shared" si="22"/>
        <v>112995221</v>
      </c>
      <c r="F55" s="32">
        <f t="shared" si="22"/>
        <v>662605363</v>
      </c>
      <c r="G55" s="32">
        <f t="shared" si="22"/>
        <v>662605363</v>
      </c>
      <c r="H55" s="33">
        <f t="shared" si="22"/>
        <v>0</v>
      </c>
      <c r="I55" s="29">
        <f t="shared" si="15"/>
        <v>0</v>
      </c>
      <c r="J55" s="29">
        <f t="shared" si="3"/>
        <v>0</v>
      </c>
    </row>
    <row r="56" spans="1:10" x14ac:dyDescent="0.25">
      <c r="A56" s="34" t="s">
        <v>104</v>
      </c>
      <c r="B56" s="35" t="s">
        <v>105</v>
      </c>
      <c r="C56" s="36">
        <f>ROUND('[1]catalogo $$$'!C56/1000,0)+1</f>
        <v>691279461</v>
      </c>
      <c r="D56" s="36">
        <f>ROUND('[1]catalogo $$$'!D56/1000,0)</f>
        <v>141669319</v>
      </c>
      <c r="E56" s="36">
        <f>ROUND('[1]catalogo $$$'!E56/1000,0)</f>
        <v>112995221</v>
      </c>
      <c r="F56" s="36">
        <f>ROUND('[1]catalogo $$$'!F56/1000,0)</f>
        <v>662605363</v>
      </c>
      <c r="G56" s="36">
        <f>ROUND('[1]catalogo $$$'!G56/1000,0)</f>
        <v>662605363</v>
      </c>
      <c r="H56" s="37">
        <f>ROUND('[1]catalogo $$$'!H56/1000,0)</f>
        <v>0</v>
      </c>
      <c r="I56" s="29">
        <f t="shared" si="15"/>
        <v>0</v>
      </c>
      <c r="J56" s="29">
        <f t="shared" si="3"/>
        <v>0</v>
      </c>
    </row>
    <row r="57" spans="1:10" x14ac:dyDescent="0.25">
      <c r="A57" s="34" t="s">
        <v>106</v>
      </c>
      <c r="B57" s="35" t="s">
        <v>107</v>
      </c>
      <c r="C57" s="36">
        <f>ROUND('[1]catalogo $$$'!C57/1000,0)</f>
        <v>225638261</v>
      </c>
      <c r="D57" s="36">
        <f>ROUND('[1]catalogo $$$'!D57/1000,0)</f>
        <v>225638261</v>
      </c>
      <c r="E57" s="36">
        <f>ROUND('[1]catalogo $$$'!E57/1000,0)</f>
        <v>0</v>
      </c>
      <c r="F57" s="36">
        <f>ROUND('[1]catalogo $$$'!F57/1000,0)</f>
        <v>0</v>
      </c>
      <c r="G57" s="36">
        <f>ROUND('[1]catalogo $$$'!G57/1000,0)</f>
        <v>0</v>
      </c>
      <c r="H57" s="37">
        <f>ROUND('[1]catalogo $$$'!H57/1000,0)</f>
        <v>0</v>
      </c>
      <c r="I57" s="29">
        <f t="shared" si="15"/>
        <v>0</v>
      </c>
      <c r="J57" s="29">
        <f t="shared" si="3"/>
        <v>0</v>
      </c>
    </row>
    <row r="58" spans="1:10" x14ac:dyDescent="0.25">
      <c r="A58" s="30" t="s">
        <v>108</v>
      </c>
      <c r="B58" s="31" t="s">
        <v>109</v>
      </c>
      <c r="C58" s="32">
        <f>+C59</f>
        <v>27509219</v>
      </c>
      <c r="D58" s="32">
        <f t="shared" ref="D58:H58" si="23">+D59</f>
        <v>262714710</v>
      </c>
      <c r="E58" s="32">
        <f t="shared" si="23"/>
        <v>265073133</v>
      </c>
      <c r="F58" s="32">
        <f t="shared" si="23"/>
        <v>29867642</v>
      </c>
      <c r="G58" s="32">
        <f t="shared" si="23"/>
        <v>29867642</v>
      </c>
      <c r="H58" s="33">
        <f t="shared" si="23"/>
        <v>0</v>
      </c>
      <c r="I58" s="29">
        <f t="shared" si="15"/>
        <v>0</v>
      </c>
      <c r="J58" s="29">
        <f t="shared" si="3"/>
        <v>0</v>
      </c>
    </row>
    <row r="59" spans="1:10" x14ac:dyDescent="0.25">
      <c r="A59" s="30" t="s">
        <v>110</v>
      </c>
      <c r="B59" s="31" t="s">
        <v>111</v>
      </c>
      <c r="C59" s="32">
        <f>SUM(C60:C61)</f>
        <v>27509219</v>
      </c>
      <c r="D59" s="32">
        <f t="shared" ref="D59:H59" si="24">SUM(D60:D61)</f>
        <v>262714710</v>
      </c>
      <c r="E59" s="32">
        <f t="shared" si="24"/>
        <v>265073133</v>
      </c>
      <c r="F59" s="32">
        <f t="shared" si="24"/>
        <v>29867642</v>
      </c>
      <c r="G59" s="32">
        <f t="shared" si="24"/>
        <v>29867642</v>
      </c>
      <c r="H59" s="33">
        <f t="shared" si="24"/>
        <v>0</v>
      </c>
      <c r="I59" s="29">
        <f t="shared" si="15"/>
        <v>0</v>
      </c>
      <c r="J59" s="29">
        <f t="shared" si="3"/>
        <v>0</v>
      </c>
    </row>
    <row r="60" spans="1:10" x14ac:dyDescent="0.25">
      <c r="A60" s="34" t="s">
        <v>112</v>
      </c>
      <c r="B60" s="35" t="s">
        <v>113</v>
      </c>
      <c r="C60" s="36">
        <f>ROUND('[1]catalogo $$$'!C60/1000,0)</f>
        <v>27457778</v>
      </c>
      <c r="D60" s="36">
        <f>ROUND('[1]catalogo $$$'!D60/1000,0)</f>
        <v>262714710</v>
      </c>
      <c r="E60" s="36">
        <f>ROUND('[1]catalogo $$$'!E60/1000,0)</f>
        <v>265073133</v>
      </c>
      <c r="F60" s="36">
        <f>ROUND('[1]catalogo $$$'!F60/1000,0)+1</f>
        <v>29816201</v>
      </c>
      <c r="G60" s="36">
        <f>ROUND('[1]catalogo $$$'!G60/1000,0)+1</f>
        <v>29816201</v>
      </c>
      <c r="H60" s="37">
        <f>ROUND('[1]catalogo $$$'!H60/1000,0)</f>
        <v>0</v>
      </c>
      <c r="I60" s="29">
        <f t="shared" si="15"/>
        <v>0</v>
      </c>
      <c r="J60" s="29">
        <f t="shared" si="3"/>
        <v>0</v>
      </c>
    </row>
    <row r="61" spans="1:10" x14ac:dyDescent="0.25">
      <c r="A61" s="34" t="s">
        <v>114</v>
      </c>
      <c r="B61" s="35" t="s">
        <v>115</v>
      </c>
      <c r="C61" s="36">
        <f>ROUND('[1]catalogo $$$'!C61/1000,0)</f>
        <v>51441</v>
      </c>
      <c r="D61" s="36">
        <f>ROUND('[1]catalogo $$$'!D61/1000,0)</f>
        <v>0</v>
      </c>
      <c r="E61" s="36">
        <f>ROUND('[1]catalogo $$$'!E61/1000,0)</f>
        <v>0</v>
      </c>
      <c r="F61" s="36">
        <f>ROUND('[1]catalogo $$$'!F61/1000,0)</f>
        <v>51441</v>
      </c>
      <c r="G61" s="36">
        <f>ROUND('[1]catalogo $$$'!G61/1000,0)</f>
        <v>51441</v>
      </c>
      <c r="H61" s="37">
        <f>ROUND('[1]catalogo $$$'!H61/1000,0)</f>
        <v>0</v>
      </c>
      <c r="I61" s="29">
        <f t="shared" si="15"/>
        <v>0</v>
      </c>
      <c r="J61" s="29">
        <f t="shared" si="3"/>
        <v>0</v>
      </c>
    </row>
    <row r="62" spans="1:10" x14ac:dyDescent="0.25">
      <c r="A62" s="30" t="s">
        <v>116</v>
      </c>
      <c r="B62" s="31" t="s">
        <v>117</v>
      </c>
      <c r="C62" s="32">
        <f>+C63</f>
        <v>1271931011</v>
      </c>
      <c r="D62" s="32">
        <f t="shared" ref="D62:H64" si="25">+D63</f>
        <v>0</v>
      </c>
      <c r="E62" s="32">
        <f t="shared" si="25"/>
        <v>0</v>
      </c>
      <c r="F62" s="32">
        <f t="shared" si="25"/>
        <v>1271931011</v>
      </c>
      <c r="G62" s="32">
        <f t="shared" si="25"/>
        <v>0</v>
      </c>
      <c r="H62" s="33">
        <f t="shared" si="25"/>
        <v>1271931011</v>
      </c>
      <c r="I62" s="29">
        <f t="shared" si="15"/>
        <v>0</v>
      </c>
      <c r="J62" s="29">
        <f t="shared" si="3"/>
        <v>0</v>
      </c>
    </row>
    <row r="63" spans="1:10" x14ac:dyDescent="0.25">
      <c r="A63" s="30" t="s">
        <v>118</v>
      </c>
      <c r="B63" s="31" t="s">
        <v>119</v>
      </c>
      <c r="C63" s="32">
        <f>+C64</f>
        <v>1271931011</v>
      </c>
      <c r="D63" s="32">
        <f t="shared" si="25"/>
        <v>0</v>
      </c>
      <c r="E63" s="32">
        <f t="shared" si="25"/>
        <v>0</v>
      </c>
      <c r="F63" s="32">
        <f t="shared" si="25"/>
        <v>1271931011</v>
      </c>
      <c r="G63" s="32">
        <f t="shared" si="25"/>
        <v>0</v>
      </c>
      <c r="H63" s="33">
        <f t="shared" si="25"/>
        <v>1271931011</v>
      </c>
      <c r="I63" s="29">
        <f t="shared" si="15"/>
        <v>0</v>
      </c>
      <c r="J63" s="29">
        <f t="shared" si="3"/>
        <v>0</v>
      </c>
    </row>
    <row r="64" spans="1:10" x14ac:dyDescent="0.25">
      <c r="A64" s="30" t="s">
        <v>120</v>
      </c>
      <c r="B64" s="31" t="s">
        <v>121</v>
      </c>
      <c r="C64" s="32">
        <f>+C65</f>
        <v>1271931011</v>
      </c>
      <c r="D64" s="32">
        <f t="shared" si="25"/>
        <v>0</v>
      </c>
      <c r="E64" s="32">
        <f t="shared" si="25"/>
        <v>0</v>
      </c>
      <c r="F64" s="32">
        <f t="shared" si="25"/>
        <v>1271931011</v>
      </c>
      <c r="G64" s="32">
        <f t="shared" si="25"/>
        <v>0</v>
      </c>
      <c r="H64" s="33">
        <f t="shared" si="25"/>
        <v>1271931011</v>
      </c>
      <c r="I64" s="29">
        <f t="shared" si="15"/>
        <v>0</v>
      </c>
      <c r="J64" s="29">
        <f t="shared" si="3"/>
        <v>0</v>
      </c>
    </row>
    <row r="65" spans="1:10" x14ac:dyDescent="0.25">
      <c r="A65" s="34" t="s">
        <v>122</v>
      </c>
      <c r="B65" s="35" t="s">
        <v>123</v>
      </c>
      <c r="C65" s="36">
        <f>ROUND('[1]catalogo $$$'!C65/1000,0)</f>
        <v>1271931011</v>
      </c>
      <c r="D65" s="36">
        <f>ROUND('[1]catalogo $$$'!D65/1000,0)</f>
        <v>0</v>
      </c>
      <c r="E65" s="36">
        <f>ROUND('[1]catalogo $$$'!E65/1000,0)</f>
        <v>0</v>
      </c>
      <c r="F65" s="36">
        <f>ROUND('[1]catalogo $$$'!F65/1000,0)</f>
        <v>1271931011</v>
      </c>
      <c r="G65" s="36">
        <f>ROUND('[1]catalogo $$$'!G65/1000,0)</f>
        <v>0</v>
      </c>
      <c r="H65" s="37">
        <f>ROUND('[1]catalogo $$$'!H65/1000,0)</f>
        <v>1271931011</v>
      </c>
      <c r="I65" s="29">
        <f t="shared" si="15"/>
        <v>0</v>
      </c>
      <c r="J65" s="29">
        <f t="shared" si="3"/>
        <v>0</v>
      </c>
    </row>
    <row r="66" spans="1:10" x14ac:dyDescent="0.25">
      <c r="A66" s="30" t="s">
        <v>124</v>
      </c>
      <c r="B66" s="31" t="s">
        <v>125</v>
      </c>
      <c r="C66" s="32">
        <f>+C67+C77</f>
        <v>112169248743</v>
      </c>
      <c r="D66" s="32">
        <f t="shared" ref="D66:H66" si="26">+D67+D77</f>
        <v>5746033449</v>
      </c>
      <c r="E66" s="32">
        <f t="shared" si="26"/>
        <v>48884427753</v>
      </c>
      <c r="F66" s="32">
        <f t="shared" si="26"/>
        <v>155307643047</v>
      </c>
      <c r="G66" s="32">
        <f t="shared" si="26"/>
        <v>0</v>
      </c>
      <c r="H66" s="33">
        <f t="shared" si="26"/>
        <v>155307643047</v>
      </c>
      <c r="I66" s="29">
        <f t="shared" si="15"/>
        <v>0</v>
      </c>
      <c r="J66" s="29">
        <f t="shared" si="3"/>
        <v>0</v>
      </c>
    </row>
    <row r="67" spans="1:10" x14ac:dyDescent="0.25">
      <c r="A67" s="30" t="s">
        <v>126</v>
      </c>
      <c r="B67" s="31" t="s">
        <v>127</v>
      </c>
      <c r="C67" s="32">
        <f>+C68+C72+C74</f>
        <v>110958423845</v>
      </c>
      <c r="D67" s="32">
        <f t="shared" ref="D67:H67" si="27">+D68+D72+D74</f>
        <v>3426841292</v>
      </c>
      <c r="E67" s="32">
        <f t="shared" si="27"/>
        <v>45772604569</v>
      </c>
      <c r="F67" s="32">
        <f t="shared" si="27"/>
        <v>153304187122</v>
      </c>
      <c r="G67" s="32">
        <f t="shared" si="27"/>
        <v>0</v>
      </c>
      <c r="H67" s="33">
        <f t="shared" si="27"/>
        <v>153304187122</v>
      </c>
      <c r="I67" s="29">
        <f t="shared" si="15"/>
        <v>0</v>
      </c>
      <c r="J67" s="29">
        <f t="shared" si="3"/>
        <v>0</v>
      </c>
    </row>
    <row r="68" spans="1:10" x14ac:dyDescent="0.25">
      <c r="A68" s="30" t="s">
        <v>128</v>
      </c>
      <c r="B68" s="31" t="s">
        <v>129</v>
      </c>
      <c r="C68" s="32">
        <f>SUM(C69:C71)</f>
        <v>230031684</v>
      </c>
      <c r="D68" s="32">
        <f t="shared" ref="D68:H68" si="28">SUM(D69:D71)</f>
        <v>216388</v>
      </c>
      <c r="E68" s="32">
        <f t="shared" si="28"/>
        <v>61292970</v>
      </c>
      <c r="F68" s="32">
        <f t="shared" si="28"/>
        <v>291108266</v>
      </c>
      <c r="G68" s="32">
        <f t="shared" si="28"/>
        <v>0</v>
      </c>
      <c r="H68" s="33">
        <f t="shared" si="28"/>
        <v>291108266</v>
      </c>
      <c r="I68" s="29">
        <f t="shared" si="15"/>
        <v>0</v>
      </c>
      <c r="J68" s="29">
        <f t="shared" si="3"/>
        <v>0</v>
      </c>
    </row>
    <row r="69" spans="1:10" x14ac:dyDescent="0.25">
      <c r="A69" s="34" t="s">
        <v>130</v>
      </c>
      <c r="B69" s="35" t="s">
        <v>131</v>
      </c>
      <c r="C69" s="36">
        <f>ROUND('[1]catalogo $$$'!C69/1000,0)</f>
        <v>58244486</v>
      </c>
      <c r="D69" s="36">
        <f>ROUND('[1]catalogo $$$'!D69/1000,0)</f>
        <v>104065</v>
      </c>
      <c r="E69" s="36">
        <f>ROUND('[1]catalogo $$$'!E69/1000,0)</f>
        <v>24565658</v>
      </c>
      <c r="F69" s="36">
        <f>ROUND('[1]catalogo $$$'!F69/1000,0)-1</f>
        <v>82706079</v>
      </c>
      <c r="G69" s="36">
        <f>ROUND('[1]catalogo $$$'!G69/1000,0)</f>
        <v>0</v>
      </c>
      <c r="H69" s="37">
        <f>ROUND('[1]catalogo $$$'!H69/1000,0)-1</f>
        <v>82706079</v>
      </c>
      <c r="I69" s="29">
        <f t="shared" si="15"/>
        <v>0</v>
      </c>
      <c r="J69" s="29">
        <f t="shared" si="3"/>
        <v>0</v>
      </c>
    </row>
    <row r="70" spans="1:10" x14ac:dyDescent="0.25">
      <c r="A70" s="34" t="s">
        <v>132</v>
      </c>
      <c r="B70" s="35" t="s">
        <v>133</v>
      </c>
      <c r="C70" s="36">
        <f>ROUND('[1]catalogo $$$'!C70/1000,0)-1</f>
        <v>16160836</v>
      </c>
      <c r="D70" s="36">
        <f>ROUND('[1]catalogo $$$'!D70/1000,0)</f>
        <v>400</v>
      </c>
      <c r="E70" s="36">
        <f>ROUND('[1]catalogo $$$'!E70/1000,0)</f>
        <v>10747107</v>
      </c>
      <c r="F70" s="36">
        <f>ROUND('[1]catalogo $$$'!F70/1000,0)</f>
        <v>26907543</v>
      </c>
      <c r="G70" s="36">
        <f>ROUND('[1]catalogo $$$'!G70/1000,0)</f>
        <v>0</v>
      </c>
      <c r="H70" s="37">
        <f>ROUND('[1]catalogo $$$'!H70/1000,0)</f>
        <v>26907543</v>
      </c>
      <c r="I70" s="29">
        <f t="shared" si="15"/>
        <v>0</v>
      </c>
      <c r="J70" s="29">
        <f t="shared" si="3"/>
        <v>0</v>
      </c>
    </row>
    <row r="71" spans="1:10" x14ac:dyDescent="0.25">
      <c r="A71" s="34" t="s">
        <v>134</v>
      </c>
      <c r="B71" s="35" t="s">
        <v>135</v>
      </c>
      <c r="C71" s="36">
        <f>ROUND('[1]catalogo $$$'!C71/1000,0)</f>
        <v>155626362</v>
      </c>
      <c r="D71" s="36">
        <f>ROUND('[1]catalogo $$$'!D71/1000,0)</f>
        <v>111923</v>
      </c>
      <c r="E71" s="36">
        <f>ROUND('[1]catalogo $$$'!E71/1000,0)</f>
        <v>25980205</v>
      </c>
      <c r="F71" s="36">
        <f>ROUND('[1]catalogo $$$'!F71/1000,0)+1</f>
        <v>181494644</v>
      </c>
      <c r="G71" s="36">
        <f>ROUND('[1]catalogo $$$'!G71/1000,0)</f>
        <v>0</v>
      </c>
      <c r="H71" s="37">
        <f>ROUND('[1]catalogo $$$'!H71/1000,0)+1</f>
        <v>181494644</v>
      </c>
      <c r="I71" s="29">
        <f t="shared" si="15"/>
        <v>0</v>
      </c>
      <c r="J71" s="29">
        <f t="shared" si="3"/>
        <v>0</v>
      </c>
    </row>
    <row r="72" spans="1:10" x14ac:dyDescent="0.25">
      <c r="A72" s="30" t="s">
        <v>136</v>
      </c>
      <c r="B72" s="31" t="s">
        <v>137</v>
      </c>
      <c r="C72" s="32">
        <f>SUM(C73)</f>
        <v>104949857480</v>
      </c>
      <c r="D72" s="32">
        <f t="shared" ref="D72:H72" si="29">SUM(D73)</f>
        <v>3413726811</v>
      </c>
      <c r="E72" s="32">
        <f t="shared" si="29"/>
        <v>45392712500</v>
      </c>
      <c r="F72" s="32">
        <f t="shared" si="29"/>
        <v>146928843169</v>
      </c>
      <c r="G72" s="32">
        <f t="shared" si="29"/>
        <v>0</v>
      </c>
      <c r="H72" s="33">
        <f t="shared" si="29"/>
        <v>146928843169</v>
      </c>
      <c r="I72" s="29">
        <f t="shared" si="15"/>
        <v>0</v>
      </c>
      <c r="J72" s="29">
        <f t="shared" si="3"/>
        <v>0</v>
      </c>
    </row>
    <row r="73" spans="1:10" x14ac:dyDescent="0.25">
      <c r="A73" s="34" t="s">
        <v>138</v>
      </c>
      <c r="B73" s="35" t="s">
        <v>139</v>
      </c>
      <c r="C73" s="36">
        <f>ROUND('[1]catalogo $$$'!C73/1000,0)</f>
        <v>104949857480</v>
      </c>
      <c r="D73" s="36">
        <f>ROUND('[1]catalogo $$$'!D73/1000,0)</f>
        <v>3413726811</v>
      </c>
      <c r="E73" s="36">
        <f>ROUND('[1]catalogo $$$'!E73/1000,0)</f>
        <v>45392712500</v>
      </c>
      <c r="F73" s="36">
        <f>ROUND('[1]catalogo $$$'!F73/1000,0)-1</f>
        <v>146928843169</v>
      </c>
      <c r="G73" s="36">
        <f>ROUND('[1]catalogo $$$'!G73/1000,0)</f>
        <v>0</v>
      </c>
      <c r="H73" s="37">
        <f>ROUND('[1]catalogo $$$'!H73/1000,0)-1</f>
        <v>146928843169</v>
      </c>
      <c r="I73" s="29">
        <f t="shared" si="15"/>
        <v>0</v>
      </c>
      <c r="J73" s="29">
        <f t="shared" si="3"/>
        <v>0</v>
      </c>
    </row>
    <row r="74" spans="1:10" x14ac:dyDescent="0.25">
      <c r="A74" s="30" t="s">
        <v>140</v>
      </c>
      <c r="B74" s="31" t="s">
        <v>141</v>
      </c>
      <c r="C74" s="32">
        <f>SUM(C75:C76)</f>
        <v>5778534681</v>
      </c>
      <c r="D74" s="32">
        <f t="shared" ref="D74:H74" si="30">SUM(D75:D76)</f>
        <v>12898093</v>
      </c>
      <c r="E74" s="32">
        <f t="shared" si="30"/>
        <v>318599099</v>
      </c>
      <c r="F74" s="32">
        <f t="shared" si="30"/>
        <v>6084235687</v>
      </c>
      <c r="G74" s="32">
        <f t="shared" si="30"/>
        <v>0</v>
      </c>
      <c r="H74" s="33">
        <f t="shared" si="30"/>
        <v>6084235687</v>
      </c>
      <c r="I74" s="29">
        <f t="shared" si="15"/>
        <v>0</v>
      </c>
      <c r="J74" s="29">
        <f t="shared" si="3"/>
        <v>0</v>
      </c>
    </row>
    <row r="75" spans="1:10" x14ac:dyDescent="0.25">
      <c r="A75" s="34" t="s">
        <v>142</v>
      </c>
      <c r="B75" s="35" t="s">
        <v>143</v>
      </c>
      <c r="C75" s="36">
        <f>ROUND('[1]catalogo $$$'!C75/1000,0)</f>
        <v>4910031902</v>
      </c>
      <c r="D75" s="36">
        <f>ROUND('[1]catalogo $$$'!D75/1000,0)</f>
        <v>11430330</v>
      </c>
      <c r="E75" s="36">
        <f>ROUND('[1]catalogo $$$'!E75/1000,0)</f>
        <v>11430330</v>
      </c>
      <c r="F75" s="36">
        <f>ROUND('[1]catalogo $$$'!F75/1000,0)</f>
        <v>4910031902</v>
      </c>
      <c r="G75" s="36">
        <f>ROUND('[1]catalogo $$$'!G75/1000,0)</f>
        <v>0</v>
      </c>
      <c r="H75" s="37">
        <f>ROUND('[1]catalogo $$$'!H75/1000,0)</f>
        <v>4910031902</v>
      </c>
      <c r="I75" s="29">
        <f t="shared" si="15"/>
        <v>0</v>
      </c>
      <c r="J75" s="29">
        <f t="shared" si="3"/>
        <v>0</v>
      </c>
    </row>
    <row r="76" spans="1:10" x14ac:dyDescent="0.25">
      <c r="A76" s="34" t="s">
        <v>144</v>
      </c>
      <c r="B76" s="35" t="s">
        <v>145</v>
      </c>
      <c r="C76" s="36">
        <f>ROUND('[1]catalogo $$$'!C76/1000,0)+1</f>
        <v>868502779</v>
      </c>
      <c r="D76" s="36">
        <f>ROUND('[1]catalogo $$$'!D76/1000,0)</f>
        <v>1467763</v>
      </c>
      <c r="E76" s="36">
        <f>ROUND('[1]catalogo $$$'!E76/1000,0)</f>
        <v>307168769</v>
      </c>
      <c r="F76" s="36">
        <f>ROUND('[1]catalogo $$$'!F76/1000,0)+1</f>
        <v>1174203785</v>
      </c>
      <c r="G76" s="36">
        <f>ROUND('[1]catalogo $$$'!G76/1000,0)</f>
        <v>0</v>
      </c>
      <c r="H76" s="37">
        <f>ROUND('[1]catalogo $$$'!H76/1000,0)+1</f>
        <v>1174203785</v>
      </c>
      <c r="I76" s="29">
        <f t="shared" si="15"/>
        <v>0</v>
      </c>
      <c r="J76" s="29">
        <f t="shared" ref="J76:J128" si="31">+F76-G76-H76</f>
        <v>0</v>
      </c>
    </row>
    <row r="77" spans="1:10" x14ac:dyDescent="0.25">
      <c r="A77" s="30" t="s">
        <v>146</v>
      </c>
      <c r="B77" s="31" t="s">
        <v>147</v>
      </c>
      <c r="C77" s="32">
        <f>+C78+C84+C86</f>
        <v>1210824898</v>
      </c>
      <c r="D77" s="32">
        <f t="shared" ref="D77:H77" si="32">+D78+D84+D86</f>
        <v>2319192157</v>
      </c>
      <c r="E77" s="32">
        <f t="shared" si="32"/>
        <v>3111823184</v>
      </c>
      <c r="F77" s="32">
        <f t="shared" si="32"/>
        <v>2003455925</v>
      </c>
      <c r="G77" s="32">
        <f t="shared" si="32"/>
        <v>0</v>
      </c>
      <c r="H77" s="33">
        <f t="shared" si="32"/>
        <v>2003455925</v>
      </c>
      <c r="I77" s="29">
        <f t="shared" si="15"/>
        <v>0</v>
      </c>
      <c r="J77" s="29">
        <f t="shared" si="31"/>
        <v>0</v>
      </c>
    </row>
    <row r="78" spans="1:10" x14ac:dyDescent="0.25">
      <c r="A78" s="30" t="s">
        <v>148</v>
      </c>
      <c r="B78" s="31" t="s">
        <v>149</v>
      </c>
      <c r="C78" s="32">
        <f>SUM(C79:C83)</f>
        <v>1005610433</v>
      </c>
      <c r="D78" s="32">
        <f t="shared" ref="D78:H78" si="33">SUM(D79:D83)</f>
        <v>2319157482</v>
      </c>
      <c r="E78" s="32">
        <f t="shared" si="33"/>
        <v>3017461691</v>
      </c>
      <c r="F78" s="32">
        <f t="shared" si="33"/>
        <v>1703914642</v>
      </c>
      <c r="G78" s="32">
        <f t="shared" si="33"/>
        <v>0</v>
      </c>
      <c r="H78" s="33">
        <f t="shared" si="33"/>
        <v>1703914642</v>
      </c>
      <c r="I78" s="29">
        <f t="shared" si="15"/>
        <v>0</v>
      </c>
      <c r="J78" s="29">
        <f t="shared" si="31"/>
        <v>0</v>
      </c>
    </row>
    <row r="79" spans="1:10" x14ac:dyDescent="0.25">
      <c r="A79" s="34" t="s">
        <v>150</v>
      </c>
      <c r="B79" s="35" t="s">
        <v>151</v>
      </c>
      <c r="C79" s="36">
        <f>ROUND('[1]catalogo $$$'!C79/1000,0)</f>
        <v>5447288</v>
      </c>
      <c r="D79" s="36">
        <f>ROUND('[1]catalogo $$$'!D79/1000,0)</f>
        <v>0</v>
      </c>
      <c r="E79" s="36">
        <f>ROUND('[1]catalogo $$$'!E79/1000,0)</f>
        <v>0</v>
      </c>
      <c r="F79" s="36">
        <f>ROUND('[1]catalogo $$$'!F79/1000,0)</f>
        <v>5447288</v>
      </c>
      <c r="G79" s="36">
        <f>ROUND('[1]catalogo $$$'!G79/1000,0)</f>
        <v>0</v>
      </c>
      <c r="H79" s="37">
        <f>ROUND('[1]catalogo $$$'!H79/1000,0)</f>
        <v>5447288</v>
      </c>
      <c r="I79" s="29">
        <f t="shared" si="15"/>
        <v>0</v>
      </c>
      <c r="J79" s="29">
        <f t="shared" si="31"/>
        <v>0</v>
      </c>
    </row>
    <row r="80" spans="1:10" x14ac:dyDescent="0.25">
      <c r="A80" s="34" t="s">
        <v>152</v>
      </c>
      <c r="B80" s="35" t="s">
        <v>153</v>
      </c>
      <c r="C80" s="36">
        <f>ROUND('[1]catalogo $$$'!C80/1000,0)</f>
        <v>40267661</v>
      </c>
      <c r="D80" s="36">
        <f>ROUND('[1]catalogo $$$'!D80/1000,0)</f>
        <v>637713107</v>
      </c>
      <c r="E80" s="36">
        <f>ROUND('[1]catalogo $$$'!E80/1000,0)</f>
        <v>639617297</v>
      </c>
      <c r="F80" s="36">
        <f>ROUND('[1]catalogo $$$'!F80/1000,0)</f>
        <v>42171851</v>
      </c>
      <c r="G80" s="36">
        <f>ROUND('[1]catalogo $$$'!G80/1000,0)</f>
        <v>0</v>
      </c>
      <c r="H80" s="37">
        <f>ROUND('[1]catalogo $$$'!H80/1000,0)</f>
        <v>42171851</v>
      </c>
      <c r="I80" s="29">
        <f t="shared" si="15"/>
        <v>0</v>
      </c>
      <c r="J80" s="29">
        <f t="shared" si="31"/>
        <v>0</v>
      </c>
    </row>
    <row r="81" spans="1:10" x14ac:dyDescent="0.25">
      <c r="A81" s="34" t="s">
        <v>154</v>
      </c>
      <c r="B81" s="35" t="s">
        <v>155</v>
      </c>
      <c r="C81" s="36">
        <f>ROUND('[1]catalogo $$$'!C81/1000,0)-1</f>
        <v>677366937</v>
      </c>
      <c r="D81" s="36">
        <f>ROUND('[1]catalogo $$$'!D81/1000,0)</f>
        <v>1609314714</v>
      </c>
      <c r="E81" s="36">
        <f>ROUND('[1]catalogo $$$'!E81/1000,0)</f>
        <v>2099347264</v>
      </c>
      <c r="F81" s="36">
        <f>ROUND('[1]catalogo $$$'!F81/1000,0)-1</f>
        <v>1167399487</v>
      </c>
      <c r="G81" s="36">
        <f>ROUND('[1]catalogo $$$'!G81/1000,0)</f>
        <v>0</v>
      </c>
      <c r="H81" s="37">
        <f>ROUND('[1]catalogo $$$'!H81/1000,0)-1</f>
        <v>1167399487</v>
      </c>
      <c r="I81" s="29">
        <f t="shared" si="15"/>
        <v>0</v>
      </c>
      <c r="J81" s="29">
        <f t="shared" si="31"/>
        <v>0</v>
      </c>
    </row>
    <row r="82" spans="1:10" x14ac:dyDescent="0.25">
      <c r="A82" s="34" t="s">
        <v>156</v>
      </c>
      <c r="B82" s="35" t="s">
        <v>157</v>
      </c>
      <c r="C82" s="36">
        <f>ROUND('[1]catalogo $$$'!C82/1000,0)</f>
        <v>0</v>
      </c>
      <c r="D82" s="36">
        <f>ROUND('[1]catalogo $$$'!D82/1000,0)</f>
        <v>69829526</v>
      </c>
      <c r="E82" s="36">
        <f>ROUND('[1]catalogo $$$'!E82/1000,0)</f>
        <v>69829526</v>
      </c>
      <c r="F82" s="36">
        <f>ROUND('[1]catalogo $$$'!F82/1000,0)</f>
        <v>0</v>
      </c>
      <c r="G82" s="36">
        <f>ROUND('[1]catalogo $$$'!G82/1000,0)</f>
        <v>0</v>
      </c>
      <c r="H82" s="37">
        <f>ROUND('[1]catalogo $$$'!H82/1000,0)</f>
        <v>0</v>
      </c>
      <c r="I82" s="29">
        <f t="shared" si="15"/>
        <v>0</v>
      </c>
      <c r="J82" s="29">
        <f t="shared" si="31"/>
        <v>0</v>
      </c>
    </row>
    <row r="83" spans="1:10" x14ac:dyDescent="0.25">
      <c r="A83" s="34" t="s">
        <v>158</v>
      </c>
      <c r="B83" s="35" t="s">
        <v>159</v>
      </c>
      <c r="C83" s="36">
        <f>ROUND('[1]catalogo $$$'!C83/1000,0)+1</f>
        <v>282528547</v>
      </c>
      <c r="D83" s="36">
        <f>ROUND('[1]catalogo $$$'!D83/1000,0)</f>
        <v>2300135</v>
      </c>
      <c r="E83" s="36">
        <f>ROUND('[1]catalogo $$$'!E83/1000,0)</f>
        <v>208667604</v>
      </c>
      <c r="F83" s="36">
        <f>ROUND('[1]catalogo $$$'!F83/1000,0)+1</f>
        <v>488896016</v>
      </c>
      <c r="G83" s="36">
        <f>ROUND('[1]catalogo $$$'!G83/1000,0)</f>
        <v>0</v>
      </c>
      <c r="H83" s="37">
        <f>ROUND('[1]catalogo $$$'!H83/1000,0)+1</f>
        <v>488896016</v>
      </c>
      <c r="I83" s="29">
        <f t="shared" si="15"/>
        <v>0</v>
      </c>
      <c r="J83" s="29">
        <f t="shared" si="31"/>
        <v>0</v>
      </c>
    </row>
    <row r="84" spans="1:10" x14ac:dyDescent="0.25">
      <c r="A84" s="30" t="s">
        <v>160</v>
      </c>
      <c r="B84" s="31" t="s">
        <v>161</v>
      </c>
      <c r="C84" s="32">
        <f>SUM(C85)</f>
        <v>167565846</v>
      </c>
      <c r="D84" s="32">
        <f t="shared" ref="D84:H84" si="34">SUM(D85)</f>
        <v>0</v>
      </c>
      <c r="E84" s="32">
        <f t="shared" si="34"/>
        <v>94304831</v>
      </c>
      <c r="F84" s="32">
        <f t="shared" si="34"/>
        <v>261870677</v>
      </c>
      <c r="G84" s="32">
        <f t="shared" si="34"/>
        <v>0</v>
      </c>
      <c r="H84" s="33">
        <f t="shared" si="34"/>
        <v>261870677</v>
      </c>
      <c r="I84" s="29">
        <f t="shared" si="15"/>
        <v>0</v>
      </c>
      <c r="J84" s="29">
        <f t="shared" si="31"/>
        <v>0</v>
      </c>
    </row>
    <row r="85" spans="1:10" x14ac:dyDescent="0.25">
      <c r="A85" s="34" t="s">
        <v>162</v>
      </c>
      <c r="B85" s="35" t="s">
        <v>163</v>
      </c>
      <c r="C85" s="36">
        <f>ROUND('[1]catalogo $$$'!C85/1000,0)</f>
        <v>167565846</v>
      </c>
      <c r="D85" s="36">
        <f>ROUND('[1]catalogo $$$'!D85/1000,0)</f>
        <v>0</v>
      </c>
      <c r="E85" s="36">
        <f>ROUND('[1]catalogo $$$'!E85/1000,0)</f>
        <v>94304831</v>
      </c>
      <c r="F85" s="36">
        <f>ROUND('[1]catalogo $$$'!F85/1000,0)</f>
        <v>261870677</v>
      </c>
      <c r="G85" s="36">
        <f>ROUND('[1]catalogo $$$'!G85/1000,0)</f>
        <v>0</v>
      </c>
      <c r="H85" s="37">
        <f>ROUND('[1]catalogo $$$'!H85/1000,0)</f>
        <v>261870677</v>
      </c>
      <c r="I85" s="29">
        <f t="shared" si="15"/>
        <v>0</v>
      </c>
      <c r="J85" s="29">
        <f t="shared" si="31"/>
        <v>0</v>
      </c>
    </row>
    <row r="86" spans="1:10" x14ac:dyDescent="0.25">
      <c r="A86" s="30" t="s">
        <v>164</v>
      </c>
      <c r="B86" s="31" t="s">
        <v>165</v>
      </c>
      <c r="C86" s="32">
        <f>SUM(C87:C88)</f>
        <v>37648619</v>
      </c>
      <c r="D86" s="32">
        <f t="shared" ref="D86:H86" si="35">SUM(D87:D88)</f>
        <v>34675</v>
      </c>
      <c r="E86" s="32">
        <f t="shared" si="35"/>
        <v>56662</v>
      </c>
      <c r="F86" s="32">
        <f t="shared" si="35"/>
        <v>37670606</v>
      </c>
      <c r="G86" s="32">
        <f t="shared" si="35"/>
        <v>0</v>
      </c>
      <c r="H86" s="33">
        <f t="shared" si="35"/>
        <v>37670606</v>
      </c>
      <c r="I86" s="29">
        <f t="shared" si="15"/>
        <v>0</v>
      </c>
      <c r="J86" s="29">
        <f t="shared" si="31"/>
        <v>0</v>
      </c>
    </row>
    <row r="87" spans="1:10" x14ac:dyDescent="0.25">
      <c r="A87" s="34" t="s">
        <v>166</v>
      </c>
      <c r="B87" s="35" t="s">
        <v>167</v>
      </c>
      <c r="C87" s="36">
        <f>ROUND('[1]catalogo $$$'!C87/1000,0)</f>
        <v>0</v>
      </c>
      <c r="D87" s="36">
        <f>ROUND('[1]catalogo $$$'!D87/1000,0)</f>
        <v>34675</v>
      </c>
      <c r="E87" s="36">
        <f>ROUND('[1]catalogo $$$'!E87/1000,0)</f>
        <v>34675</v>
      </c>
      <c r="F87" s="36">
        <f>ROUND('[1]catalogo $$$'!F87/1000,0)</f>
        <v>0</v>
      </c>
      <c r="G87" s="36">
        <f>ROUND('[1]catalogo $$$'!G87/1000,0)</f>
        <v>0</v>
      </c>
      <c r="H87" s="37">
        <f>ROUND('[1]catalogo $$$'!H87/1000,0)</f>
        <v>0</v>
      </c>
      <c r="I87" s="29">
        <f t="shared" si="15"/>
        <v>0</v>
      </c>
      <c r="J87" s="29">
        <f t="shared" si="31"/>
        <v>0</v>
      </c>
    </row>
    <row r="88" spans="1:10" x14ac:dyDescent="0.25">
      <c r="A88" s="34" t="s">
        <v>168</v>
      </c>
      <c r="B88" s="35" t="s">
        <v>169</v>
      </c>
      <c r="C88" s="36">
        <f>ROUND('[1]catalogo $$$'!C88/1000,0)</f>
        <v>37648619</v>
      </c>
      <c r="D88" s="36">
        <f>ROUND('[1]catalogo $$$'!D88/1000,0)</f>
        <v>0</v>
      </c>
      <c r="E88" s="36">
        <f>ROUND('[1]catalogo $$$'!E88/1000,0)</f>
        <v>21987</v>
      </c>
      <c r="F88" s="36">
        <f>ROUND('[1]catalogo $$$'!F88/1000,0)</f>
        <v>37670606</v>
      </c>
      <c r="G88" s="36">
        <f>ROUND('[1]catalogo $$$'!G88/1000,0)</f>
        <v>0</v>
      </c>
      <c r="H88" s="37">
        <f>ROUND('[1]catalogo $$$'!H88/1000,0)</f>
        <v>37670606</v>
      </c>
      <c r="I88" s="29">
        <f t="shared" si="15"/>
        <v>0</v>
      </c>
      <c r="J88" s="29">
        <f t="shared" si="31"/>
        <v>0</v>
      </c>
    </row>
    <row r="89" spans="1:10" x14ac:dyDescent="0.25">
      <c r="A89" s="30" t="s">
        <v>170</v>
      </c>
      <c r="B89" s="31" t="s">
        <v>171</v>
      </c>
      <c r="C89" s="32">
        <f>+C90+C100</f>
        <v>99411768763</v>
      </c>
      <c r="D89" s="32">
        <f t="shared" ref="D89:H89" si="36">+D90+D100</f>
        <v>50771160924</v>
      </c>
      <c r="E89" s="32">
        <f t="shared" si="36"/>
        <v>766008351</v>
      </c>
      <c r="F89" s="32">
        <f t="shared" si="36"/>
        <v>149416921336</v>
      </c>
      <c r="G89" s="32">
        <f t="shared" si="36"/>
        <v>0</v>
      </c>
      <c r="H89" s="33">
        <f t="shared" si="36"/>
        <v>149416921336</v>
      </c>
      <c r="I89" s="29">
        <f t="shared" si="15"/>
        <v>-100010305146</v>
      </c>
      <c r="J89" s="29">
        <f t="shared" si="31"/>
        <v>0</v>
      </c>
    </row>
    <row r="90" spans="1:10" x14ac:dyDescent="0.25">
      <c r="A90" s="30" t="s">
        <v>172</v>
      </c>
      <c r="B90" s="31" t="s">
        <v>127</v>
      </c>
      <c r="C90" s="32">
        <f>+C91+C95+C97</f>
        <v>98589810731</v>
      </c>
      <c r="D90" s="32">
        <f t="shared" ref="D90:H90" si="37">+D91+D95+D97</f>
        <v>50089885338</v>
      </c>
      <c r="E90" s="32">
        <f t="shared" si="37"/>
        <v>377532553</v>
      </c>
      <c r="F90" s="32">
        <f t="shared" si="37"/>
        <v>148302163516</v>
      </c>
      <c r="G90" s="32">
        <f t="shared" si="37"/>
        <v>0</v>
      </c>
      <c r="H90" s="33">
        <f t="shared" si="37"/>
        <v>148302163516</v>
      </c>
      <c r="I90" s="29">
        <f t="shared" si="15"/>
        <v>-99424705570</v>
      </c>
      <c r="J90" s="29">
        <f t="shared" si="31"/>
        <v>0</v>
      </c>
    </row>
    <row r="91" spans="1:10" x14ac:dyDescent="0.25">
      <c r="A91" s="30" t="s">
        <v>173</v>
      </c>
      <c r="B91" s="31" t="s">
        <v>174</v>
      </c>
      <c r="C91" s="32">
        <f>SUM(C92:C94)</f>
        <v>91873244506</v>
      </c>
      <c r="D91" s="32">
        <f t="shared" ref="D91:H91" si="38">SUM(D92:D94)</f>
        <v>49120121490</v>
      </c>
      <c r="E91" s="32">
        <f t="shared" si="38"/>
        <v>149845250</v>
      </c>
      <c r="F91" s="32">
        <f t="shared" si="38"/>
        <v>140843520746</v>
      </c>
      <c r="G91" s="32">
        <f t="shared" si="38"/>
        <v>0</v>
      </c>
      <c r="H91" s="33">
        <f t="shared" si="38"/>
        <v>140843520746</v>
      </c>
      <c r="I91" s="29">
        <f>+C91+D91-E91-F91</f>
        <v>0</v>
      </c>
      <c r="J91" s="29">
        <f t="shared" si="31"/>
        <v>0</v>
      </c>
    </row>
    <row r="92" spans="1:10" x14ac:dyDescent="0.25">
      <c r="A92" s="34" t="s">
        <v>175</v>
      </c>
      <c r="B92" s="35" t="s">
        <v>131</v>
      </c>
      <c r="C92" s="36">
        <f>ROUND('[1]catalogo $$$'!C92/1000,0)</f>
        <v>57600640771</v>
      </c>
      <c r="D92" s="36">
        <f>ROUND('[1]catalogo $$$'!D92/1000,0)</f>
        <v>26860369729</v>
      </c>
      <c r="E92" s="36">
        <f>ROUND('[1]catalogo $$$'!E92/1000,0)</f>
        <v>72052180</v>
      </c>
      <c r="F92" s="36">
        <f>ROUND('[1]catalogo $$$'!F92/1000,0)</f>
        <v>84388958320</v>
      </c>
      <c r="G92" s="36">
        <f>ROUND('[1]catalogo $$$'!G92/1000,0)</f>
        <v>0</v>
      </c>
      <c r="H92" s="37">
        <f>ROUND('[1]catalogo $$$'!H92/1000,0)</f>
        <v>84388958320</v>
      </c>
      <c r="I92" s="29">
        <f t="shared" ref="I92:I123" si="39">+C92+D92-E92-F92</f>
        <v>0</v>
      </c>
      <c r="J92" s="29">
        <f t="shared" si="31"/>
        <v>0</v>
      </c>
    </row>
    <row r="93" spans="1:10" x14ac:dyDescent="0.25">
      <c r="A93" s="34" t="s">
        <v>176</v>
      </c>
      <c r="B93" s="35" t="s">
        <v>133</v>
      </c>
      <c r="C93" s="36">
        <f>ROUND('[1]catalogo $$$'!C93/1000,0)</f>
        <v>23700102157</v>
      </c>
      <c r="D93" s="36">
        <f>ROUND('[1]catalogo $$$'!D93/1000,0)</f>
        <v>17753677447</v>
      </c>
      <c r="E93" s="36">
        <f>ROUND('[1]catalogo $$$'!E93/1000,0)</f>
        <v>1871979</v>
      </c>
      <c r="F93" s="36">
        <f>ROUND('[1]catalogo $$$'!F93/1000,0)</f>
        <v>41451907625</v>
      </c>
      <c r="G93" s="36">
        <f>ROUND('[1]catalogo $$$'!G93/1000,0)</f>
        <v>0</v>
      </c>
      <c r="H93" s="37">
        <f>ROUND('[1]catalogo $$$'!H93/1000,0)</f>
        <v>41451907625</v>
      </c>
      <c r="I93" s="29">
        <f t="shared" si="39"/>
        <v>0</v>
      </c>
      <c r="J93" s="29">
        <f t="shared" si="31"/>
        <v>0</v>
      </c>
    </row>
    <row r="94" spans="1:10" x14ac:dyDescent="0.25">
      <c r="A94" s="34" t="s">
        <v>177</v>
      </c>
      <c r="B94" s="35" t="s">
        <v>178</v>
      </c>
      <c r="C94" s="36">
        <f>ROUND('[1]catalogo $$$'!C94/1000,0)-1</f>
        <v>10572501578</v>
      </c>
      <c r="D94" s="36">
        <f>ROUND('[1]catalogo $$$'!D94/1000,0)</f>
        <v>4506074314</v>
      </c>
      <c r="E94" s="36">
        <f>ROUND('[1]catalogo $$$'!E94/1000,0)</f>
        <v>75921091</v>
      </c>
      <c r="F94" s="36">
        <f>ROUND('[1]catalogo $$$'!F94/1000,0)-1</f>
        <v>15002654801</v>
      </c>
      <c r="G94" s="36">
        <f>ROUND('[1]catalogo $$$'!G94/1000,0)</f>
        <v>0</v>
      </c>
      <c r="H94" s="37">
        <f>ROUND('[1]catalogo $$$'!H94/1000,0)-1</f>
        <v>15002654801</v>
      </c>
      <c r="I94" s="29">
        <f t="shared" si="39"/>
        <v>0</v>
      </c>
      <c r="J94" s="29">
        <f t="shared" si="31"/>
        <v>0</v>
      </c>
    </row>
    <row r="95" spans="1:10" x14ac:dyDescent="0.25">
      <c r="A95" s="30" t="s">
        <v>179</v>
      </c>
      <c r="B95" s="31" t="s">
        <v>137</v>
      </c>
      <c r="C95" s="32">
        <f>SUM(C96)</f>
        <v>251682333</v>
      </c>
      <c r="D95" s="32">
        <f t="shared" ref="D95:H95" si="40">SUM(D96)</f>
        <v>120364954</v>
      </c>
      <c r="E95" s="32">
        <f t="shared" si="40"/>
        <v>1909481</v>
      </c>
      <c r="F95" s="32">
        <f t="shared" si="40"/>
        <v>370137806</v>
      </c>
      <c r="G95" s="32">
        <f t="shared" si="40"/>
        <v>0</v>
      </c>
      <c r="H95" s="33">
        <f t="shared" si="40"/>
        <v>370137806</v>
      </c>
      <c r="I95" s="29">
        <f t="shared" si="39"/>
        <v>0</v>
      </c>
      <c r="J95" s="29">
        <f t="shared" si="31"/>
        <v>0</v>
      </c>
    </row>
    <row r="96" spans="1:10" x14ac:dyDescent="0.25">
      <c r="A96" s="34" t="s">
        <v>180</v>
      </c>
      <c r="B96" s="35" t="s">
        <v>181</v>
      </c>
      <c r="C96" s="36">
        <f>ROUND('[1]catalogo $$$'!C96/1000,0)</f>
        <v>251682333</v>
      </c>
      <c r="D96" s="36">
        <f>ROUND('[1]catalogo $$$'!D96/1000,0)</f>
        <v>120364954</v>
      </c>
      <c r="E96" s="36">
        <f>ROUND('[1]catalogo $$$'!E96/1000,0)</f>
        <v>1909481</v>
      </c>
      <c r="F96" s="36">
        <f>ROUND('[1]catalogo $$$'!F96/1000,0)</f>
        <v>370137806</v>
      </c>
      <c r="G96" s="36">
        <f>ROUND('[1]catalogo $$$'!G96/1000,0)</f>
        <v>0</v>
      </c>
      <c r="H96" s="37">
        <f>ROUND('[1]catalogo $$$'!H96/1000,0)</f>
        <v>370137806</v>
      </c>
      <c r="I96" s="29">
        <f t="shared" si="39"/>
        <v>0</v>
      </c>
      <c r="J96" s="29">
        <f t="shared" si="31"/>
        <v>0</v>
      </c>
    </row>
    <row r="97" spans="1:10" x14ac:dyDescent="0.25">
      <c r="A97" s="30" t="s">
        <v>182</v>
      </c>
      <c r="B97" s="31" t="s">
        <v>141</v>
      </c>
      <c r="C97" s="32">
        <f>SUM(C98:C99)</f>
        <v>6464883892</v>
      </c>
      <c r="D97" s="32">
        <f t="shared" ref="D97:H97" si="41">SUM(D98:D99)</f>
        <v>849398894</v>
      </c>
      <c r="E97" s="32">
        <f t="shared" si="41"/>
        <v>225777822</v>
      </c>
      <c r="F97" s="32">
        <f t="shared" si="41"/>
        <v>7088504964</v>
      </c>
      <c r="G97" s="32">
        <f t="shared" si="41"/>
        <v>0</v>
      </c>
      <c r="H97" s="33">
        <f t="shared" si="41"/>
        <v>7088504964</v>
      </c>
      <c r="I97" s="29">
        <f t="shared" si="39"/>
        <v>0</v>
      </c>
      <c r="J97" s="29">
        <f t="shared" si="31"/>
        <v>0</v>
      </c>
    </row>
    <row r="98" spans="1:10" x14ac:dyDescent="0.25">
      <c r="A98" s="34" t="s">
        <v>183</v>
      </c>
      <c r="B98" s="35" t="s">
        <v>184</v>
      </c>
      <c r="C98" s="36">
        <f>ROUND('[1]catalogo $$$'!C98/1000,0)+1</f>
        <v>5798675199</v>
      </c>
      <c r="D98" s="36">
        <f>ROUND('[1]catalogo $$$'!D98/1000,0)</f>
        <v>0</v>
      </c>
      <c r="E98" s="36">
        <f>ROUND('[1]catalogo $$$'!E98/1000,0)</f>
        <v>0</v>
      </c>
      <c r="F98" s="36">
        <f>ROUND('[1]catalogo $$$'!F98/1000,0)+1</f>
        <v>5798675199</v>
      </c>
      <c r="G98" s="36">
        <f>ROUND('[1]catalogo $$$'!G98/1000,0)</f>
        <v>0</v>
      </c>
      <c r="H98" s="37">
        <f>ROUND('[1]catalogo $$$'!H98/1000,0)+1</f>
        <v>5798675199</v>
      </c>
      <c r="I98" s="29">
        <f t="shared" si="39"/>
        <v>0</v>
      </c>
      <c r="J98" s="29">
        <f t="shared" si="31"/>
        <v>0</v>
      </c>
    </row>
    <row r="99" spans="1:10" x14ac:dyDescent="0.25">
      <c r="A99" s="34" t="s">
        <v>185</v>
      </c>
      <c r="B99" s="35" t="s">
        <v>145</v>
      </c>
      <c r="C99" s="36">
        <f>ROUND('[1]catalogo $$$'!C99/1000,0)-1</f>
        <v>666208693</v>
      </c>
      <c r="D99" s="36">
        <f>ROUND('[1]catalogo $$$'!D99/1000,0)</f>
        <v>849398894</v>
      </c>
      <c r="E99" s="36">
        <f>ROUND('[1]catalogo $$$'!E99/1000,0)</f>
        <v>225777822</v>
      </c>
      <c r="F99" s="36">
        <f>ROUND('[1]catalogo $$$'!F99/1000,0)-1</f>
        <v>1289829765</v>
      </c>
      <c r="G99" s="36">
        <f>ROUND('[1]catalogo $$$'!G99/1000,0)</f>
        <v>0</v>
      </c>
      <c r="H99" s="37">
        <f>ROUND('[1]catalogo $$$'!H99/1000,0)-1</f>
        <v>1289829765</v>
      </c>
      <c r="I99" s="29">
        <f t="shared" si="39"/>
        <v>0</v>
      </c>
      <c r="J99" s="29">
        <f t="shared" si="31"/>
        <v>0</v>
      </c>
    </row>
    <row r="100" spans="1:10" x14ac:dyDescent="0.25">
      <c r="A100" s="30" t="s">
        <v>186</v>
      </c>
      <c r="B100" s="31" t="s">
        <v>187</v>
      </c>
      <c r="C100" s="32">
        <f>+C101+C104+C107+C109</f>
        <v>821958032</v>
      </c>
      <c r="D100" s="32">
        <f t="shared" ref="D100:H100" si="42">+D101+D104+D107+D109</f>
        <v>681275586</v>
      </c>
      <c r="E100" s="32">
        <f t="shared" si="42"/>
        <v>388475798</v>
      </c>
      <c r="F100" s="32">
        <f t="shared" si="42"/>
        <v>1114757820</v>
      </c>
      <c r="G100" s="32">
        <f t="shared" si="42"/>
        <v>0</v>
      </c>
      <c r="H100" s="33">
        <f t="shared" si="42"/>
        <v>1114757820</v>
      </c>
      <c r="I100" s="29">
        <f t="shared" si="39"/>
        <v>0</v>
      </c>
      <c r="J100" s="29">
        <f t="shared" si="31"/>
        <v>0</v>
      </c>
    </row>
    <row r="101" spans="1:10" x14ac:dyDescent="0.25">
      <c r="A101" s="30" t="s">
        <v>188</v>
      </c>
      <c r="B101" s="31" t="s">
        <v>189</v>
      </c>
      <c r="C101" s="32">
        <f>SUM(C102:C103)</f>
        <v>336496134</v>
      </c>
      <c r="D101" s="32">
        <f t="shared" ref="D101:H101" si="43">SUM(D102:D103)</f>
        <v>548540617</v>
      </c>
      <c r="E101" s="32">
        <f t="shared" si="43"/>
        <v>388353293</v>
      </c>
      <c r="F101" s="32">
        <f t="shared" si="43"/>
        <v>496683458</v>
      </c>
      <c r="G101" s="32">
        <f t="shared" si="43"/>
        <v>0</v>
      </c>
      <c r="H101" s="33">
        <f t="shared" si="43"/>
        <v>496683458</v>
      </c>
      <c r="I101" s="29">
        <f t="shared" si="39"/>
        <v>0</v>
      </c>
      <c r="J101" s="29">
        <f t="shared" si="31"/>
        <v>0</v>
      </c>
    </row>
    <row r="102" spans="1:10" x14ac:dyDescent="0.25">
      <c r="A102" s="34" t="s">
        <v>190</v>
      </c>
      <c r="B102" s="35" t="s">
        <v>81</v>
      </c>
      <c r="C102" s="36">
        <f>ROUND('[1]catalogo $$$'!C102/1000,0)-1</f>
        <v>286489374</v>
      </c>
      <c r="D102" s="36">
        <f>ROUND('[1]catalogo $$$'!D102/1000,0)</f>
        <v>288813533</v>
      </c>
      <c r="E102" s="36">
        <f>ROUND('[1]catalogo $$$'!E102/1000,0)</f>
        <v>303931306</v>
      </c>
      <c r="F102" s="36">
        <f>ROUND('[1]catalogo $$$'!F102/1000,0)</f>
        <v>271371601</v>
      </c>
      <c r="G102" s="36">
        <f>ROUND('[1]catalogo $$$'!G102/1000,0)</f>
        <v>0</v>
      </c>
      <c r="H102" s="37">
        <f>ROUND('[1]catalogo $$$'!H102/1000,0)</f>
        <v>271371601</v>
      </c>
      <c r="I102" s="29">
        <f t="shared" si="39"/>
        <v>0</v>
      </c>
      <c r="J102" s="29">
        <f t="shared" si="31"/>
        <v>0</v>
      </c>
    </row>
    <row r="103" spans="1:10" x14ac:dyDescent="0.25">
      <c r="A103" s="34" t="s">
        <v>191</v>
      </c>
      <c r="B103" s="35" t="s">
        <v>192</v>
      </c>
      <c r="C103" s="36">
        <f>ROUND('[1]catalogo $$$'!C103/1000,0)</f>
        <v>50006760</v>
      </c>
      <c r="D103" s="36">
        <f>ROUND('[1]catalogo $$$'!D103/1000,0)</f>
        <v>259727084</v>
      </c>
      <c r="E103" s="36">
        <f>ROUND('[1]catalogo $$$'!E103/1000,0)</f>
        <v>84421987</v>
      </c>
      <c r="F103" s="36">
        <f>ROUND('[1]catalogo $$$'!F103/1000,0)</f>
        <v>225311857</v>
      </c>
      <c r="G103" s="36">
        <f>ROUND('[1]catalogo $$$'!G103/1000,0)</f>
        <v>0</v>
      </c>
      <c r="H103" s="37">
        <f>ROUND('[1]catalogo $$$'!H103/1000,0)</f>
        <v>225311857</v>
      </c>
      <c r="I103" s="29">
        <f t="shared" si="39"/>
        <v>0</v>
      </c>
      <c r="J103" s="29">
        <f t="shared" si="31"/>
        <v>0</v>
      </c>
    </row>
    <row r="104" spans="1:10" x14ac:dyDescent="0.25">
      <c r="A104" s="30" t="s">
        <v>193</v>
      </c>
      <c r="B104" s="31" t="s">
        <v>194</v>
      </c>
      <c r="C104" s="32">
        <f>SUM(C105:C106)</f>
        <v>101928</v>
      </c>
      <c r="D104" s="32">
        <f t="shared" ref="D104:H104" si="44">SUM(D105:D106)</f>
        <v>0</v>
      </c>
      <c r="E104" s="32">
        <f t="shared" si="44"/>
        <v>0</v>
      </c>
      <c r="F104" s="32">
        <f t="shared" si="44"/>
        <v>101928</v>
      </c>
      <c r="G104" s="32">
        <f t="shared" si="44"/>
        <v>0</v>
      </c>
      <c r="H104" s="33">
        <f t="shared" si="44"/>
        <v>101928</v>
      </c>
      <c r="I104" s="29">
        <f t="shared" si="39"/>
        <v>0</v>
      </c>
      <c r="J104" s="29">
        <f t="shared" si="31"/>
        <v>0</v>
      </c>
    </row>
    <row r="105" spans="1:10" x14ac:dyDescent="0.25">
      <c r="A105" s="34" t="s">
        <v>195</v>
      </c>
      <c r="B105" s="35" t="s">
        <v>196</v>
      </c>
      <c r="C105" s="36">
        <f>ROUND('[1]catalogo $$$'!C105/1000,0)</f>
        <v>101522</v>
      </c>
      <c r="D105" s="36">
        <f>ROUND('[1]catalogo $$$'!D105/1000,0)</f>
        <v>0</v>
      </c>
      <c r="E105" s="36">
        <f>ROUND('[1]catalogo $$$'!E105/1000,0)</f>
        <v>0</v>
      </c>
      <c r="F105" s="36">
        <f>ROUND('[1]catalogo $$$'!F105/1000,0)</f>
        <v>101522</v>
      </c>
      <c r="G105" s="36">
        <f>ROUND('[1]catalogo $$$'!G105/1000,0)</f>
        <v>0</v>
      </c>
      <c r="H105" s="37">
        <f>ROUND('[1]catalogo $$$'!H105/1000,0)</f>
        <v>101522</v>
      </c>
      <c r="I105" s="29">
        <f t="shared" si="39"/>
        <v>0</v>
      </c>
      <c r="J105" s="29">
        <f t="shared" si="31"/>
        <v>0</v>
      </c>
    </row>
    <row r="106" spans="1:10" x14ac:dyDescent="0.25">
      <c r="A106" s="34" t="s">
        <v>197</v>
      </c>
      <c r="B106" s="35" t="s">
        <v>198</v>
      </c>
      <c r="C106" s="36">
        <f>ROUND('[1]catalogo $$$'!C106/1000,0)</f>
        <v>406</v>
      </c>
      <c r="D106" s="36">
        <f>ROUND('[1]catalogo $$$'!D106/1000,0)</f>
        <v>0</v>
      </c>
      <c r="E106" s="36">
        <f>ROUND('[1]catalogo $$$'!E106/1000,0)</f>
        <v>0</v>
      </c>
      <c r="F106" s="36">
        <f>ROUND('[1]catalogo $$$'!F106/1000,0)</f>
        <v>406</v>
      </c>
      <c r="G106" s="36">
        <f>ROUND('[1]catalogo $$$'!G106/1000,0)</f>
        <v>0</v>
      </c>
      <c r="H106" s="37">
        <f>ROUND('[1]catalogo $$$'!H106/1000,0)</f>
        <v>406</v>
      </c>
      <c r="I106" s="29">
        <f t="shared" si="39"/>
        <v>0</v>
      </c>
      <c r="J106" s="29">
        <f t="shared" si="31"/>
        <v>0</v>
      </c>
    </row>
    <row r="107" spans="1:10" x14ac:dyDescent="0.25">
      <c r="A107" s="30" t="s">
        <v>199</v>
      </c>
      <c r="B107" s="31" t="s">
        <v>161</v>
      </c>
      <c r="C107" s="32">
        <f>SUM(C108)</f>
        <v>398023647</v>
      </c>
      <c r="D107" s="32">
        <f t="shared" ref="D107:H107" si="45">SUM(D108)</f>
        <v>117807336</v>
      </c>
      <c r="E107" s="32">
        <f t="shared" si="45"/>
        <v>122505</v>
      </c>
      <c r="F107" s="32">
        <f t="shared" si="45"/>
        <v>515708478</v>
      </c>
      <c r="G107" s="32">
        <f t="shared" si="45"/>
        <v>0</v>
      </c>
      <c r="H107" s="33">
        <f t="shared" si="45"/>
        <v>515708478</v>
      </c>
      <c r="I107" s="29">
        <f t="shared" si="39"/>
        <v>0</v>
      </c>
      <c r="J107" s="29">
        <f t="shared" si="31"/>
        <v>0</v>
      </c>
    </row>
    <row r="108" spans="1:10" x14ac:dyDescent="0.25">
      <c r="A108" s="34" t="s">
        <v>200</v>
      </c>
      <c r="B108" s="35" t="s">
        <v>163</v>
      </c>
      <c r="C108" s="36">
        <f>ROUND('[1]catalogo $$$'!C108/1000,0)</f>
        <v>398023647</v>
      </c>
      <c r="D108" s="36">
        <f>ROUND('[1]catalogo $$$'!D108/1000,0)</f>
        <v>117807336</v>
      </c>
      <c r="E108" s="36">
        <f>ROUND('[1]catalogo $$$'!E108/1000,0)</f>
        <v>122505</v>
      </c>
      <c r="F108" s="36">
        <f>ROUND('[1]catalogo $$$'!F108/1000,0)+1</f>
        <v>515708478</v>
      </c>
      <c r="G108" s="36">
        <f>ROUND('[1]catalogo $$$'!G108/1000,0)</f>
        <v>0</v>
      </c>
      <c r="H108" s="37">
        <f>ROUND('[1]catalogo $$$'!H108/1000,0)+1</f>
        <v>515708478</v>
      </c>
      <c r="I108" s="29">
        <f t="shared" si="39"/>
        <v>0</v>
      </c>
      <c r="J108" s="29">
        <f t="shared" si="31"/>
        <v>0</v>
      </c>
    </row>
    <row r="109" spans="1:10" x14ac:dyDescent="0.25">
      <c r="A109" s="30" t="s">
        <v>201</v>
      </c>
      <c r="B109" s="31" t="s">
        <v>165</v>
      </c>
      <c r="C109" s="32">
        <f>SUM(C110)</f>
        <v>87336323</v>
      </c>
      <c r="D109" s="32">
        <f t="shared" ref="D109:H109" si="46">SUM(D110)</f>
        <v>14927633</v>
      </c>
      <c r="E109" s="32">
        <f t="shared" si="46"/>
        <v>0</v>
      </c>
      <c r="F109" s="32">
        <f t="shared" si="46"/>
        <v>102263956</v>
      </c>
      <c r="G109" s="32">
        <f t="shared" si="46"/>
        <v>0</v>
      </c>
      <c r="H109" s="33">
        <f t="shared" si="46"/>
        <v>102263956</v>
      </c>
      <c r="I109" s="29">
        <f t="shared" si="39"/>
        <v>0</v>
      </c>
      <c r="J109" s="29">
        <f t="shared" si="31"/>
        <v>0</v>
      </c>
    </row>
    <row r="110" spans="1:10" x14ac:dyDescent="0.25">
      <c r="A110" s="34" t="s">
        <v>202</v>
      </c>
      <c r="B110" s="35" t="s">
        <v>203</v>
      </c>
      <c r="C110" s="36">
        <f>ROUND('[1]catalogo $$$'!C110/1000,0)-1</f>
        <v>87336323</v>
      </c>
      <c r="D110" s="36">
        <f>ROUND('[1]catalogo $$$'!D110/1000,0)-1</f>
        <v>14927633</v>
      </c>
      <c r="E110" s="36">
        <f>ROUND('[1]catalogo $$$'!E110/1000,0)</f>
        <v>0</v>
      </c>
      <c r="F110" s="36">
        <f>ROUND('[1]catalogo $$$'!F110/1000,0)-2</f>
        <v>102263956</v>
      </c>
      <c r="G110" s="36">
        <f>ROUND('[1]catalogo $$$'!G110/1000,0)</f>
        <v>0</v>
      </c>
      <c r="H110" s="37">
        <f>ROUND('[1]catalogo $$$'!H110/1000,0)-2</f>
        <v>102263956</v>
      </c>
      <c r="I110" s="29">
        <f t="shared" si="39"/>
        <v>0</v>
      </c>
      <c r="J110" s="29">
        <f t="shared" si="31"/>
        <v>0</v>
      </c>
    </row>
    <row r="111" spans="1:10" x14ac:dyDescent="0.25">
      <c r="A111" s="30" t="s">
        <v>204</v>
      </c>
      <c r="B111" s="31" t="s">
        <v>205</v>
      </c>
      <c r="C111" s="32">
        <f>+C112+C118</f>
        <v>0</v>
      </c>
      <c r="D111" s="32">
        <f t="shared" ref="D111:H111" si="47">+D112+D118</f>
        <v>0</v>
      </c>
      <c r="E111" s="32">
        <f t="shared" si="47"/>
        <v>0</v>
      </c>
      <c r="F111" s="32">
        <f t="shared" si="47"/>
        <v>0</v>
      </c>
      <c r="G111" s="32">
        <f t="shared" si="47"/>
        <v>0</v>
      </c>
      <c r="H111" s="33">
        <f t="shared" si="47"/>
        <v>0</v>
      </c>
      <c r="I111" s="29">
        <f t="shared" si="39"/>
        <v>0</v>
      </c>
      <c r="J111" s="29">
        <f t="shared" si="31"/>
        <v>0</v>
      </c>
    </row>
    <row r="112" spans="1:10" x14ac:dyDescent="0.25">
      <c r="A112" s="30" t="s">
        <v>206</v>
      </c>
      <c r="B112" s="31" t="s">
        <v>207</v>
      </c>
      <c r="C112" s="32">
        <f>+C113+C116</f>
        <v>9424664</v>
      </c>
      <c r="D112" s="32">
        <f t="shared" ref="D112:H112" si="48">+D113+D116</f>
        <v>0</v>
      </c>
      <c r="E112" s="32">
        <f t="shared" si="48"/>
        <v>0</v>
      </c>
      <c r="F112" s="32">
        <f t="shared" si="48"/>
        <v>9424664</v>
      </c>
      <c r="G112" s="32">
        <f t="shared" si="48"/>
        <v>0</v>
      </c>
      <c r="H112" s="33">
        <f t="shared" si="48"/>
        <v>9424664</v>
      </c>
      <c r="I112" s="29">
        <f t="shared" si="39"/>
        <v>0</v>
      </c>
      <c r="J112" s="29">
        <f t="shared" si="31"/>
        <v>0</v>
      </c>
    </row>
    <row r="113" spans="1:10" x14ac:dyDescent="0.25">
      <c r="A113" s="30" t="s">
        <v>208</v>
      </c>
      <c r="B113" s="31" t="s">
        <v>209</v>
      </c>
      <c r="C113" s="32">
        <f>SUM(C114:C115)</f>
        <v>9045434</v>
      </c>
      <c r="D113" s="32">
        <f t="shared" ref="D113:H113" si="49">SUM(D114:D115)</f>
        <v>0</v>
      </c>
      <c r="E113" s="32">
        <f t="shared" si="49"/>
        <v>0</v>
      </c>
      <c r="F113" s="32">
        <f t="shared" si="49"/>
        <v>9045434</v>
      </c>
      <c r="G113" s="32">
        <f t="shared" si="49"/>
        <v>0</v>
      </c>
      <c r="H113" s="33">
        <f t="shared" si="49"/>
        <v>9045434</v>
      </c>
      <c r="I113" s="29">
        <f t="shared" si="39"/>
        <v>0</v>
      </c>
      <c r="J113" s="29">
        <f t="shared" si="31"/>
        <v>0</v>
      </c>
    </row>
    <row r="114" spans="1:10" x14ac:dyDescent="0.25">
      <c r="A114" s="34" t="s">
        <v>210</v>
      </c>
      <c r="B114" s="35" t="s">
        <v>211</v>
      </c>
      <c r="C114" s="36">
        <f>ROUND('[1]catalogo $$$'!C114/1000,0)</f>
        <v>7453767</v>
      </c>
      <c r="D114" s="36">
        <f>ROUND('[1]catalogo $$$'!D114/1000,0)</f>
        <v>0</v>
      </c>
      <c r="E114" s="36">
        <f>ROUND('[1]catalogo $$$'!E114/1000,0)</f>
        <v>0</v>
      </c>
      <c r="F114" s="36">
        <f>ROUND('[1]catalogo $$$'!F114/1000,0)</f>
        <v>7453767</v>
      </c>
      <c r="G114" s="36">
        <f>ROUND('[1]catalogo $$$'!G114/1000,0)</f>
        <v>0</v>
      </c>
      <c r="H114" s="37">
        <f>ROUND('[1]catalogo $$$'!H114/1000,0)</f>
        <v>7453767</v>
      </c>
      <c r="I114" s="29">
        <f t="shared" si="39"/>
        <v>0</v>
      </c>
      <c r="J114" s="29">
        <f t="shared" si="31"/>
        <v>0</v>
      </c>
    </row>
    <row r="115" spans="1:10" x14ac:dyDescent="0.25">
      <c r="A115" s="34" t="s">
        <v>212</v>
      </c>
      <c r="B115" s="35" t="s">
        <v>213</v>
      </c>
      <c r="C115" s="36">
        <f>ROUND('[1]catalogo $$$'!C115/1000,0)</f>
        <v>1591667</v>
      </c>
      <c r="D115" s="36">
        <f>ROUND('[1]catalogo $$$'!D115/1000,0)</f>
        <v>0</v>
      </c>
      <c r="E115" s="36">
        <f>ROUND('[1]catalogo $$$'!E115/1000,0)</f>
        <v>0</v>
      </c>
      <c r="F115" s="36">
        <f>ROUND('[1]catalogo $$$'!F115/1000,0)</f>
        <v>1591667</v>
      </c>
      <c r="G115" s="36">
        <f>ROUND('[1]catalogo $$$'!G115/1000,0)</f>
        <v>0</v>
      </c>
      <c r="H115" s="37">
        <f>ROUND('[1]catalogo $$$'!H115/1000,0)</f>
        <v>1591667</v>
      </c>
      <c r="I115" s="29">
        <f t="shared" si="39"/>
        <v>0</v>
      </c>
      <c r="J115" s="29">
        <f t="shared" si="31"/>
        <v>0</v>
      </c>
    </row>
    <row r="116" spans="1:10" x14ac:dyDescent="0.25">
      <c r="A116" s="30" t="s">
        <v>214</v>
      </c>
      <c r="B116" s="31" t="s">
        <v>215</v>
      </c>
      <c r="C116" s="32">
        <f>SUM(C117)</f>
        <v>379230</v>
      </c>
      <c r="D116" s="32">
        <f t="shared" ref="D116:H116" si="50">SUM(D117)</f>
        <v>0</v>
      </c>
      <c r="E116" s="32">
        <f t="shared" si="50"/>
        <v>0</v>
      </c>
      <c r="F116" s="32">
        <f t="shared" si="50"/>
        <v>379230</v>
      </c>
      <c r="G116" s="32">
        <f t="shared" si="50"/>
        <v>0</v>
      </c>
      <c r="H116" s="33">
        <f t="shared" si="50"/>
        <v>379230</v>
      </c>
      <c r="I116" s="29">
        <f t="shared" si="39"/>
        <v>0</v>
      </c>
      <c r="J116" s="29">
        <f t="shared" si="31"/>
        <v>0</v>
      </c>
    </row>
    <row r="117" spans="1:10" x14ac:dyDescent="0.25">
      <c r="A117" s="34" t="s">
        <v>216</v>
      </c>
      <c r="B117" s="35" t="s">
        <v>217</v>
      </c>
      <c r="C117" s="36">
        <f>ROUND('[1]catalogo $$$'!C117/1000,0)</f>
        <v>379230</v>
      </c>
      <c r="D117" s="36">
        <f>ROUND('[1]catalogo $$$'!D117/1000,0)</f>
        <v>0</v>
      </c>
      <c r="E117" s="36">
        <f>ROUND('[1]catalogo $$$'!E117/1000,0)</f>
        <v>0</v>
      </c>
      <c r="F117" s="36">
        <f>ROUND('[1]catalogo $$$'!F117/1000,0)</f>
        <v>379230</v>
      </c>
      <c r="G117" s="36">
        <f>ROUND('[1]catalogo $$$'!G117/1000,0)</f>
        <v>0</v>
      </c>
      <c r="H117" s="37">
        <f>ROUND('[1]catalogo $$$'!H117/1000,0)</f>
        <v>379230</v>
      </c>
      <c r="I117" s="29">
        <f t="shared" si="39"/>
        <v>0</v>
      </c>
      <c r="J117" s="29">
        <f t="shared" si="31"/>
        <v>0</v>
      </c>
    </row>
    <row r="118" spans="1:10" x14ac:dyDescent="0.25">
      <c r="A118" s="30" t="s">
        <v>218</v>
      </c>
      <c r="B118" s="31" t="s">
        <v>219</v>
      </c>
      <c r="C118" s="32">
        <f>+C119</f>
        <v>-9424664</v>
      </c>
      <c r="D118" s="32">
        <f t="shared" ref="D118:H118" si="51">+D119</f>
        <v>0</v>
      </c>
      <c r="E118" s="32">
        <f t="shared" si="51"/>
        <v>0</v>
      </c>
      <c r="F118" s="32">
        <f t="shared" si="51"/>
        <v>-9424664</v>
      </c>
      <c r="G118" s="32">
        <f t="shared" si="51"/>
        <v>0</v>
      </c>
      <c r="H118" s="33">
        <f t="shared" si="51"/>
        <v>-9424664</v>
      </c>
      <c r="I118" s="29">
        <f t="shared" si="39"/>
        <v>0</v>
      </c>
      <c r="J118" s="29">
        <f t="shared" si="31"/>
        <v>0</v>
      </c>
    </row>
    <row r="119" spans="1:10" x14ac:dyDescent="0.25">
      <c r="A119" s="30" t="s">
        <v>220</v>
      </c>
      <c r="B119" s="31" t="s">
        <v>221</v>
      </c>
      <c r="C119" s="32">
        <f>SUM(C120:C121)</f>
        <v>-9424664</v>
      </c>
      <c r="D119" s="32">
        <f t="shared" ref="D119:H119" si="52">SUM(D120:D121)</f>
        <v>0</v>
      </c>
      <c r="E119" s="32">
        <f t="shared" si="52"/>
        <v>0</v>
      </c>
      <c r="F119" s="32">
        <f t="shared" si="52"/>
        <v>-9424664</v>
      </c>
      <c r="G119" s="32">
        <f t="shared" si="52"/>
        <v>0</v>
      </c>
      <c r="H119" s="33">
        <f t="shared" si="52"/>
        <v>-9424664</v>
      </c>
      <c r="I119" s="29">
        <f t="shared" si="39"/>
        <v>0</v>
      </c>
      <c r="J119" s="29">
        <f t="shared" si="31"/>
        <v>0</v>
      </c>
    </row>
    <row r="120" spans="1:10" x14ac:dyDescent="0.25">
      <c r="A120" s="34" t="s">
        <v>222</v>
      </c>
      <c r="B120" s="35" t="s">
        <v>223</v>
      </c>
      <c r="C120" s="36">
        <f>ROUND('[1]catalogo $$$'!C120/1000,0)-1</f>
        <v>-9045434</v>
      </c>
      <c r="D120" s="36">
        <f>ROUND('[1]catalogo $$$'!D120/1000,0)</f>
        <v>0</v>
      </c>
      <c r="E120" s="36">
        <f>ROUND('[1]catalogo $$$'!E120/1000,0)</f>
        <v>0</v>
      </c>
      <c r="F120" s="36">
        <f>ROUND('[1]catalogo $$$'!F120/1000,0)-1</f>
        <v>-9045434</v>
      </c>
      <c r="G120" s="36">
        <f>ROUND('[1]catalogo $$$'!G120/1000,0)</f>
        <v>0</v>
      </c>
      <c r="H120" s="37">
        <f>ROUND('[1]catalogo $$$'!H120/1000,0)-1</f>
        <v>-9045434</v>
      </c>
      <c r="I120" s="29">
        <f t="shared" si="39"/>
        <v>0</v>
      </c>
      <c r="J120" s="29">
        <f t="shared" si="31"/>
        <v>0</v>
      </c>
    </row>
    <row r="121" spans="1:10" x14ac:dyDescent="0.25">
      <c r="A121" s="34" t="s">
        <v>224</v>
      </c>
      <c r="B121" s="35" t="s">
        <v>217</v>
      </c>
      <c r="C121" s="36">
        <f>ROUND('[1]catalogo $$$'!C121/1000,0)</f>
        <v>-379230</v>
      </c>
      <c r="D121" s="36">
        <f>ROUND('[1]catalogo $$$'!D121/1000,0)</f>
        <v>0</v>
      </c>
      <c r="E121" s="36">
        <f>ROUND('[1]catalogo $$$'!E121/1000,0)</f>
        <v>0</v>
      </c>
      <c r="F121" s="36">
        <f>ROUND('[1]catalogo $$$'!F121/1000,0)</f>
        <v>-379230</v>
      </c>
      <c r="G121" s="36">
        <f>ROUND('[1]catalogo $$$'!G121/1000,0)</f>
        <v>0</v>
      </c>
      <c r="H121" s="37">
        <f>ROUND('[1]catalogo $$$'!H121/1000,0)</f>
        <v>-379230</v>
      </c>
      <c r="I121" s="29">
        <f t="shared" si="39"/>
        <v>0</v>
      </c>
      <c r="J121" s="29">
        <f t="shared" si="31"/>
        <v>0</v>
      </c>
    </row>
    <row r="122" spans="1:10" x14ac:dyDescent="0.25">
      <c r="A122" s="30" t="s">
        <v>225</v>
      </c>
      <c r="B122" s="31" t="s">
        <v>226</v>
      </c>
      <c r="C122" s="32">
        <f>+C123+C126</f>
        <v>0</v>
      </c>
      <c r="D122" s="32">
        <f t="shared" ref="D122:H122" si="53">+D123+D126</f>
        <v>0</v>
      </c>
      <c r="E122" s="32">
        <f t="shared" si="53"/>
        <v>0</v>
      </c>
      <c r="F122" s="32">
        <f t="shared" si="53"/>
        <v>0</v>
      </c>
      <c r="G122" s="32">
        <f t="shared" si="53"/>
        <v>0</v>
      </c>
      <c r="H122" s="33">
        <f t="shared" si="53"/>
        <v>0</v>
      </c>
      <c r="I122" s="29">
        <f t="shared" si="39"/>
        <v>0</v>
      </c>
      <c r="J122" s="29">
        <f t="shared" si="31"/>
        <v>0</v>
      </c>
    </row>
    <row r="123" spans="1:10" x14ac:dyDescent="0.25">
      <c r="A123" s="30" t="s">
        <v>227</v>
      </c>
      <c r="B123" s="31" t="s">
        <v>228</v>
      </c>
      <c r="C123" s="32">
        <f>+C124</f>
        <v>30591048581</v>
      </c>
      <c r="D123" s="32">
        <f t="shared" ref="D123:H124" si="54">+D124</f>
        <v>0</v>
      </c>
      <c r="E123" s="32">
        <f t="shared" si="54"/>
        <v>0</v>
      </c>
      <c r="F123" s="32">
        <f t="shared" si="54"/>
        <v>30591048581</v>
      </c>
      <c r="G123" s="32">
        <f t="shared" si="54"/>
        <v>0</v>
      </c>
      <c r="H123" s="33">
        <f t="shared" si="54"/>
        <v>30591048581</v>
      </c>
      <c r="I123" s="29">
        <f t="shared" si="39"/>
        <v>0</v>
      </c>
      <c r="J123" s="29">
        <f t="shared" si="31"/>
        <v>0</v>
      </c>
    </row>
    <row r="124" spans="1:10" x14ac:dyDescent="0.25">
      <c r="A124" s="30" t="s">
        <v>229</v>
      </c>
      <c r="B124" s="31" t="s">
        <v>230</v>
      </c>
      <c r="C124" s="32">
        <f>+C125</f>
        <v>30591048581</v>
      </c>
      <c r="D124" s="32">
        <f t="shared" si="54"/>
        <v>0</v>
      </c>
      <c r="E124" s="32">
        <f t="shared" si="54"/>
        <v>0</v>
      </c>
      <c r="F124" s="32">
        <f t="shared" si="54"/>
        <v>30591048581</v>
      </c>
      <c r="G124" s="32">
        <f t="shared" si="54"/>
        <v>0</v>
      </c>
      <c r="H124" s="33">
        <f t="shared" si="54"/>
        <v>30591048581</v>
      </c>
      <c r="I124" s="29">
        <f>+C124-D124+E124-F124</f>
        <v>0</v>
      </c>
      <c r="J124" s="29">
        <f t="shared" si="31"/>
        <v>0</v>
      </c>
    </row>
    <row r="125" spans="1:10" x14ac:dyDescent="0.25">
      <c r="A125" s="34" t="s">
        <v>231</v>
      </c>
      <c r="B125" s="35" t="s">
        <v>211</v>
      </c>
      <c r="C125" s="36">
        <f>ROUND('[1]catalogo $$$'!C125/1000,0)</f>
        <v>30591048581</v>
      </c>
      <c r="D125" s="36">
        <f>ROUND('[1]catalogo $$$'!D125/1000,0)</f>
        <v>0</v>
      </c>
      <c r="E125" s="36">
        <f>ROUND('[1]catalogo $$$'!E125/1000,0)</f>
        <v>0</v>
      </c>
      <c r="F125" s="36">
        <f>ROUND('[1]catalogo $$$'!F125/1000,0)</f>
        <v>30591048581</v>
      </c>
      <c r="G125" s="36">
        <f>ROUND('[1]catalogo $$$'!G125/1000,0)</f>
        <v>0</v>
      </c>
      <c r="H125" s="37">
        <f>ROUND('[1]catalogo $$$'!H125/1000,0)</f>
        <v>30591048581</v>
      </c>
      <c r="I125" s="29">
        <f t="shared" ref="I125:I128" si="55">+C125-D125+E125-F125</f>
        <v>0</v>
      </c>
      <c r="J125" s="29">
        <f t="shared" si="31"/>
        <v>0</v>
      </c>
    </row>
    <row r="126" spans="1:10" x14ac:dyDescent="0.25">
      <c r="A126" s="30" t="s">
        <v>232</v>
      </c>
      <c r="B126" s="31" t="s">
        <v>233</v>
      </c>
      <c r="C126" s="32">
        <f>+C127</f>
        <v>-30591048581</v>
      </c>
      <c r="D126" s="32">
        <f t="shared" ref="D126:H127" si="56">+D127</f>
        <v>0</v>
      </c>
      <c r="E126" s="32">
        <f t="shared" si="56"/>
        <v>0</v>
      </c>
      <c r="F126" s="32">
        <f t="shared" si="56"/>
        <v>-30591048581</v>
      </c>
      <c r="G126" s="32">
        <f t="shared" si="56"/>
        <v>0</v>
      </c>
      <c r="H126" s="33">
        <f t="shared" si="56"/>
        <v>-30591048581</v>
      </c>
      <c r="I126" s="29">
        <f t="shared" si="55"/>
        <v>0</v>
      </c>
      <c r="J126" s="29">
        <f t="shared" si="31"/>
        <v>0</v>
      </c>
    </row>
    <row r="127" spans="1:10" x14ac:dyDescent="0.25">
      <c r="A127" s="30" t="s">
        <v>234</v>
      </c>
      <c r="B127" s="31" t="s">
        <v>235</v>
      </c>
      <c r="C127" s="32">
        <f>+C128</f>
        <v>-30591048581</v>
      </c>
      <c r="D127" s="32">
        <f t="shared" si="56"/>
        <v>0</v>
      </c>
      <c r="E127" s="32">
        <f t="shared" si="56"/>
        <v>0</v>
      </c>
      <c r="F127" s="32">
        <f t="shared" si="56"/>
        <v>-30591048581</v>
      </c>
      <c r="G127" s="32">
        <f t="shared" si="56"/>
        <v>0</v>
      </c>
      <c r="H127" s="33">
        <f t="shared" si="56"/>
        <v>-30591048581</v>
      </c>
      <c r="I127" s="29">
        <f t="shared" si="55"/>
        <v>0</v>
      </c>
      <c r="J127" s="29">
        <f t="shared" si="31"/>
        <v>0</v>
      </c>
    </row>
    <row r="128" spans="1:10" ht="15.75" thickBot="1" x14ac:dyDescent="0.3">
      <c r="A128" s="38" t="s">
        <v>236</v>
      </c>
      <c r="B128" s="39" t="s">
        <v>237</v>
      </c>
      <c r="C128" s="40">
        <f>ROUND('[1]catalogo $$$'!C128/1000,0)</f>
        <v>-30591048581</v>
      </c>
      <c r="D128" s="40">
        <f>ROUND('[1]catalogo $$$'!D128/1000,0)</f>
        <v>0</v>
      </c>
      <c r="E128" s="40">
        <f>ROUND('[1]catalogo $$$'!E128/1000,0)</f>
        <v>0</v>
      </c>
      <c r="F128" s="40">
        <f>ROUND('[1]catalogo $$$'!F128/1000,0)</f>
        <v>-30591048581</v>
      </c>
      <c r="G128" s="40">
        <f>ROUND('[1]catalogo $$$'!G128/1000,0)</f>
        <v>0</v>
      </c>
      <c r="H128" s="41">
        <f>ROUND('[1]catalogo $$$'!H128/1000,0)</f>
        <v>-30591048581</v>
      </c>
      <c r="I128" s="29">
        <f t="shared" si="55"/>
        <v>0</v>
      </c>
      <c r="J128" s="29">
        <f t="shared" si="31"/>
        <v>0</v>
      </c>
    </row>
    <row r="129" spans="1:8" customFormat="1" x14ac:dyDescent="0.25">
      <c r="A129" s="42"/>
      <c r="B129" s="43"/>
      <c r="C129" s="44"/>
      <c r="D129" s="44"/>
      <c r="E129" s="44"/>
      <c r="F129" s="44"/>
      <c r="G129" s="44"/>
      <c r="H129" s="45"/>
    </row>
    <row r="130" spans="1:8" customFormat="1" x14ac:dyDescent="0.25">
      <c r="A130" s="42"/>
      <c r="B130" s="43"/>
      <c r="C130" s="44"/>
      <c r="D130" s="44"/>
      <c r="E130" s="44"/>
      <c r="F130" s="44"/>
      <c r="G130" s="44"/>
      <c r="H130" s="45"/>
    </row>
    <row r="131" spans="1:8" customFormat="1" x14ac:dyDescent="0.25">
      <c r="A131" s="42"/>
      <c r="B131" s="43"/>
      <c r="C131" s="44"/>
      <c r="D131" s="44"/>
      <c r="E131" s="44"/>
      <c r="F131" s="44"/>
      <c r="G131" s="44"/>
      <c r="H131" s="45"/>
    </row>
    <row r="132" spans="1:8" customFormat="1" x14ac:dyDescent="0.25">
      <c r="A132" s="42"/>
      <c r="B132" s="43"/>
      <c r="C132" s="44"/>
      <c r="D132" s="44"/>
      <c r="E132" s="44"/>
      <c r="F132" s="44"/>
      <c r="G132" s="44"/>
      <c r="H132" s="45"/>
    </row>
    <row r="133" spans="1:8" customFormat="1" x14ac:dyDescent="0.25">
      <c r="A133" s="46"/>
      <c r="B133" s="47" t="s">
        <v>238</v>
      </c>
      <c r="C133" s="48"/>
      <c r="D133" s="49"/>
      <c r="E133" s="47" t="s">
        <v>239</v>
      </c>
      <c r="F133" s="50"/>
      <c r="G133" s="48"/>
      <c r="H133" s="51"/>
    </row>
    <row r="134" spans="1:8" customFormat="1" x14ac:dyDescent="0.25">
      <c r="A134" s="46"/>
      <c r="B134" s="52" t="s">
        <v>240</v>
      </c>
      <c r="C134" s="48"/>
      <c r="D134" s="49"/>
      <c r="E134" s="52" t="s">
        <v>241</v>
      </c>
      <c r="F134" s="53"/>
      <c r="G134" s="48"/>
      <c r="H134" s="51"/>
    </row>
    <row r="135" spans="1:8" customFormat="1" x14ac:dyDescent="0.25">
      <c r="A135" s="46"/>
      <c r="B135" s="54" t="s">
        <v>242</v>
      </c>
      <c r="C135" s="48"/>
      <c r="D135" s="49"/>
      <c r="E135" s="54" t="s">
        <v>243</v>
      </c>
      <c r="F135" s="50"/>
      <c r="G135" s="48"/>
      <c r="H135" s="51"/>
    </row>
    <row r="136" spans="1:8" customFormat="1" x14ac:dyDescent="0.25">
      <c r="A136" s="55"/>
      <c r="B136" s="56"/>
      <c r="C136" s="57"/>
      <c r="D136" s="57"/>
      <c r="E136" s="57"/>
      <c r="F136" s="57"/>
      <c r="G136" s="57"/>
      <c r="H136" s="51"/>
    </row>
    <row r="137" spans="1:8" customFormat="1" x14ac:dyDescent="0.25">
      <c r="A137" s="55"/>
      <c r="B137" s="56"/>
      <c r="C137" s="57"/>
      <c r="D137" s="57"/>
      <c r="E137" s="57"/>
      <c r="F137" s="57"/>
      <c r="G137" s="57"/>
      <c r="H137" s="51"/>
    </row>
    <row r="138" spans="1:8" customFormat="1" x14ac:dyDescent="0.25">
      <c r="A138" s="55"/>
      <c r="B138" s="56"/>
      <c r="C138" s="57"/>
      <c r="D138" s="57"/>
      <c r="E138" s="57"/>
      <c r="F138" s="57"/>
      <c r="G138" s="57"/>
      <c r="H138" s="51"/>
    </row>
    <row r="139" spans="1:8" customFormat="1" x14ac:dyDescent="0.25">
      <c r="A139" s="55"/>
      <c r="B139" s="56"/>
      <c r="C139" s="57"/>
      <c r="D139" s="57"/>
      <c r="E139" s="57"/>
      <c r="F139" s="57"/>
      <c r="G139" s="57"/>
      <c r="H139" s="51"/>
    </row>
    <row r="140" spans="1:8" customFormat="1" x14ac:dyDescent="0.25">
      <c r="A140" s="58"/>
      <c r="B140" s="59" t="s">
        <v>244</v>
      </c>
      <c r="C140" s="60"/>
      <c r="D140" s="50"/>
      <c r="E140" s="57" t="s">
        <v>244</v>
      </c>
      <c r="F140" s="48"/>
      <c r="G140" s="50"/>
      <c r="H140" s="51"/>
    </row>
    <row r="141" spans="1:8" customFormat="1" x14ac:dyDescent="0.25">
      <c r="A141" s="61"/>
      <c r="B141" s="52" t="s">
        <v>245</v>
      </c>
      <c r="C141" s="62"/>
      <c r="D141" s="50"/>
      <c r="E141" s="52" t="s">
        <v>246</v>
      </c>
      <c r="F141" s="63"/>
      <c r="G141" s="50"/>
      <c r="H141" s="64"/>
    </row>
    <row r="142" spans="1:8" customFormat="1" x14ac:dyDescent="0.25">
      <c r="A142" s="58"/>
      <c r="B142" s="54" t="s">
        <v>247</v>
      </c>
      <c r="C142" s="60"/>
      <c r="D142" s="50"/>
      <c r="E142" s="54" t="s">
        <v>248</v>
      </c>
      <c r="F142" s="48"/>
      <c r="G142" s="50"/>
      <c r="H142" s="51"/>
    </row>
    <row r="143" spans="1:8" customFormat="1" x14ac:dyDescent="0.25">
      <c r="A143" s="65"/>
      <c r="B143" s="66"/>
      <c r="C143" s="60"/>
      <c r="D143" s="67"/>
      <c r="E143" s="67"/>
      <c r="F143" s="60"/>
      <c r="G143" s="62"/>
      <c r="H143" s="51"/>
    </row>
    <row r="144" spans="1:8" customFormat="1" ht="15.75" thickBot="1" x14ac:dyDescent="0.3">
      <c r="A144" s="68"/>
      <c r="B144" s="69"/>
      <c r="C144" s="70"/>
      <c r="D144" s="71"/>
      <c r="E144" s="71"/>
      <c r="F144" s="71"/>
      <c r="G144" s="71"/>
      <c r="H144" s="72"/>
    </row>
  </sheetData>
  <pageMargins left="0.32" right="0.15748031496062992" top="0.26" bottom="0.70866141732283472" header="0.2" footer="0.39370078740157483"/>
  <pageSetup scale="80" orientation="landscape" r:id="rId1"/>
  <headerFooter>
    <oddFooter>&amp;L&amp;8CATALOGO DTN Junio 2016&amp;C&amp;8Página &amp;P 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CATALOGO miles $$$$</vt:lpstr>
      <vt:lpstr>'CATALOGO miles $$$$'!Títulos_a_imprimir</vt:lpstr>
    </vt:vector>
  </TitlesOfParts>
  <Company>Ministerio de Hacienda y Crédito Público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2016-11-21T13:54:57Z</dcterms:created>
  <dcterms:modified xsi:type="dcterms:W3CDTF">2016-11-21T13:55:25Z</dcterms:modified>
</cp:coreProperties>
</file>