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https://minhaciendagovco-my.sharepoint.com/personal/subfiscal_minhacienda_gov_co/Documents/Monitor Fiscal/Seguimiento Deuda/Deuda del SPNF/2024/Archivos para publicar/"/>
    </mc:Choice>
  </mc:AlternateContent>
  <xr:revisionPtr revIDLastSave="431" documentId="8_{24E7DC2B-7426-4AB6-BEF0-01151C797AC8}" xr6:coauthVersionLast="47" xr6:coauthVersionMax="47" xr10:uidLastSave="{D2755FFF-889A-42AE-953A-B0D40ADC3FF8}"/>
  <bookViews>
    <workbookView xWindow="28680" yWindow="-120" windowWidth="29040" windowHeight="15720" tabRatio="737" activeTab="6" xr2:uid="{00000000-000D-0000-FFFF-FFFF00000000}"/>
  </bookViews>
  <sheets>
    <sheet name="Interna" sheetId="1" r:id="rId1"/>
    <sheet name="ISAGEN y Patr Eco y Telec" sheetId="20" state="hidden" r:id="rId2"/>
    <sheet name="Interna %PIB" sheetId="6" r:id="rId3"/>
    <sheet name="Externa" sheetId="5" r:id="rId4"/>
    <sheet name="Externa %PIB" sheetId="4" r:id="rId5"/>
    <sheet name="Total" sheetId="2" r:id="rId6"/>
    <sheet name="Total %PIB" sheetId="3" r:id="rId7"/>
    <sheet name="2010-20191S" sheetId="21" state="hidden"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s>
  <definedNames>
    <definedName name="_xlnm.Print_Area" localSheetId="3">Externa!$A$2:$BY$30</definedName>
    <definedName name="_xlnm.Print_Area" localSheetId="4">'Externa %PIB'!$A$2:$AQ$25</definedName>
    <definedName name="_xlnm.Print_Area" localSheetId="0">Interna!$A$2:$AO$61</definedName>
    <definedName name="_xlnm.Print_Area" localSheetId="2">'Interna %PIB'!$A$2:$AR$59</definedName>
    <definedName name="_xlnm.Print_Area" localSheetId="5">Total!$A$2:$BI$52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1" i="21" l="1"/>
  <c r="F61" i="21"/>
  <c r="G61" i="21"/>
  <c r="H61" i="21"/>
  <c r="I61" i="21"/>
  <c r="J61" i="21"/>
  <c r="K61" i="21"/>
  <c r="L61" i="21"/>
  <c r="D61" i="21"/>
  <c r="D50" i="21"/>
  <c r="D49" i="21" s="1"/>
  <c r="E50" i="21"/>
  <c r="E49" i="21" s="1"/>
  <c r="F50" i="21"/>
  <c r="F49" i="21" s="1"/>
  <c r="G50" i="21"/>
  <c r="G49" i="21" s="1"/>
  <c r="H50" i="21"/>
  <c r="H49" i="21" s="1"/>
  <c r="I50" i="21"/>
  <c r="I49" i="21" s="1"/>
  <c r="J50" i="21"/>
  <c r="J49" i="21" s="1"/>
  <c r="K50" i="21"/>
  <c r="K49" i="21" s="1"/>
  <c r="L50" i="21"/>
  <c r="L49" i="21" s="1"/>
  <c r="A58" i="21"/>
  <c r="A57" i="21"/>
  <c r="C34" i="21"/>
  <c r="AO4" i="20"/>
  <c r="AN4" i="20"/>
  <c r="AM4" i="20"/>
  <c r="AL4" i="20"/>
  <c r="AK4" i="20"/>
  <c r="AJ4" i="20"/>
  <c r="AI4" i="20"/>
  <c r="AH4" i="20"/>
  <c r="AO3" i="20"/>
  <c r="AN3" i="20"/>
  <c r="AM3" i="20"/>
  <c r="AL3" i="20"/>
  <c r="AK3" i="20"/>
  <c r="AJ3" i="20"/>
  <c r="AI3" i="20"/>
  <c r="AH3" i="20"/>
  <c r="AG3" i="20"/>
  <c r="AF3" i="20"/>
  <c r="AE3" i="20"/>
  <c r="AD3" i="20"/>
  <c r="AC3" i="20"/>
  <c r="AB3" i="20"/>
  <c r="AA3" i="20"/>
  <c r="Z3" i="20"/>
  <c r="Y3" i="20"/>
  <c r="X3" i="20"/>
  <c r="W3" i="20"/>
  <c r="V3" i="20"/>
  <c r="U3" i="20"/>
  <c r="T3" i="20"/>
  <c r="S3" i="20"/>
  <c r="R3" i="20"/>
  <c r="Q3" i="20"/>
  <c r="P3" i="20"/>
  <c r="O3" i="20"/>
  <c r="N3" i="20"/>
  <c r="M3" i="20"/>
  <c r="L3" i="20"/>
  <c r="K3" i="20"/>
  <c r="J3" i="20"/>
  <c r="I3" i="20"/>
  <c r="H3" i="20"/>
  <c r="G3" i="20"/>
  <c r="F3" i="20"/>
  <c r="E3" i="20"/>
  <c r="D3" i="20"/>
  <c r="C3" i="20"/>
  <c r="B3" i="20"/>
</calcChain>
</file>

<file path=xl/sharedStrings.xml><?xml version="1.0" encoding="utf-8"?>
<sst xmlns="http://schemas.openxmlformats.org/spreadsheetml/2006/main" count="614" uniqueCount="111">
  <si>
    <t>Millones de pesos</t>
  </si>
  <si>
    <t>1.</t>
  </si>
  <si>
    <t>Gobierno Nacional Central</t>
  </si>
  <si>
    <t>Interna Bruta reportada por el Banco de la República</t>
  </si>
  <si>
    <t>-</t>
  </si>
  <si>
    <t>Rezago presupuestal GNC</t>
  </si>
  <si>
    <t>+</t>
  </si>
  <si>
    <t>Nivel territorial - Administraciones Centrales</t>
  </si>
  <si>
    <t>Deuda Administraciones Centrales con el GNC</t>
  </si>
  <si>
    <t>Deuda de las Administraciones Centrales con las INFIS</t>
  </si>
  <si>
    <t>2.</t>
  </si>
  <si>
    <t>3.</t>
  </si>
  <si>
    <t>Ecopetrol</t>
  </si>
  <si>
    <t>Deuda Ecopetrol con el GNC</t>
  </si>
  <si>
    <t>Interna Bruta Ajustada</t>
  </si>
  <si>
    <t>4.</t>
  </si>
  <si>
    <t>Seguridad Social</t>
  </si>
  <si>
    <t>Deuda ISS con el GNC</t>
  </si>
  <si>
    <t>5.</t>
  </si>
  <si>
    <t>Empresas Nacionales sin Ecopetrol</t>
  </si>
  <si>
    <t>Empresas Territoriales</t>
  </si>
  <si>
    <t>Deuda Resto Sector Público no Financiero con el GNC</t>
  </si>
  <si>
    <t>Pagarés del Gobierno Nacional Central</t>
  </si>
  <si>
    <t>Bonos en poder del ISS</t>
  </si>
  <si>
    <t>Bonos en poder de Ecopetrol</t>
  </si>
  <si>
    <t>Bonos en poder de Cajanal</t>
  </si>
  <si>
    <t xml:space="preserve">BONOS Carbocol en poder del GNC y de Ecopetrol </t>
  </si>
  <si>
    <t>Total Interna Neta Reportada por el Banco de la República</t>
  </si>
  <si>
    <t>Total Deuda Interna Neta Sector Público No Financiero</t>
  </si>
  <si>
    <t>Interna Bruta Ajustada GNC</t>
  </si>
  <si>
    <t xml:space="preserve">Interna Bruta Ajustada Nivel Territorial </t>
  </si>
  <si>
    <t>Interna Bruta Ajustada Ecopetrol</t>
  </si>
  <si>
    <t>Interna Bruta Ajustada Seguridad Social</t>
  </si>
  <si>
    <t>Porcentaje del PIB</t>
  </si>
  <si>
    <t>US$ millones</t>
  </si>
  <si>
    <t>COP millones</t>
  </si>
  <si>
    <t>Nivel Territorial - Administraciones Centrales</t>
  </si>
  <si>
    <t>Activos de la Tesorería</t>
  </si>
  <si>
    <t>Activos del FAEP</t>
  </si>
  <si>
    <t>Deuda interna</t>
  </si>
  <si>
    <t>Deuda externa</t>
  </si>
  <si>
    <t>Activos Externos de la Tesorería</t>
  </si>
  <si>
    <t>Total Deuda Interna Neta de Activos Financieros</t>
  </si>
  <si>
    <t>Activos Entidades Descentralizadas</t>
  </si>
  <si>
    <t>Total Deuda Neta de Activos Financieros Externos</t>
  </si>
  <si>
    <t>Total Deuda Neta de Activos Financieros Totales</t>
  </si>
  <si>
    <t>Empresas y Entidades Descentralizadas Territoriales</t>
  </si>
  <si>
    <t>Activos Externos Entidades Descentralizadas</t>
  </si>
  <si>
    <t>1/ A partir del primer trimestre de 2008 no se incluyen los activos de Ecopetrol e Isagen. Estas entidades fueron retiradas de la muestra a partir de este período.</t>
  </si>
  <si>
    <t>Activos Entidades Descentralizadas 1/</t>
  </si>
  <si>
    <t>Subtotal Bonos y Pagares</t>
  </si>
  <si>
    <t>Subtotal de Activos Externos</t>
  </si>
  <si>
    <t>Activos FAE</t>
  </si>
  <si>
    <t>Pagaré del FEPC con la Nación</t>
  </si>
  <si>
    <t xml:space="preserve">Bonos Carbocol en poder del GNC y de Ecopetrol </t>
  </si>
  <si>
    <t>Cuenta Única Nacional (CUN)*</t>
  </si>
  <si>
    <t>M3 público , Activos de Cuenta Especial del FONDES  y FONPET** , y Cuenta del GNC en el Banco de la República 1/</t>
  </si>
  <si>
    <t>M3 público , Activos de Cuenta Especial del FONDES y FONPET** , y Cuenta del GNC en el Banco de la República 1/</t>
  </si>
  <si>
    <t>SALDOS DEUDA INTERNA SPNF</t>
  </si>
  <si>
    <t xml:space="preserve">Resto del SPNF </t>
  </si>
  <si>
    <t>Interna Bruta Resto del SPNF reportada por el Banco de la República</t>
  </si>
  <si>
    <t>Deuda resto SPNF con el GNC</t>
  </si>
  <si>
    <t>Total Deuda Interna Bruta SPNF</t>
  </si>
  <si>
    <t>Deuda Resto SPNF con el GNC</t>
  </si>
  <si>
    <t>Bonos Fogafín de Capitalización en poder del SPNF</t>
  </si>
  <si>
    <t>Bonos en poder del resto del SPNF</t>
  </si>
  <si>
    <t>Total Deuda Interna Neta SPNF</t>
  </si>
  <si>
    <t>SALDOS DEUDA EXTERNA SPNF</t>
  </si>
  <si>
    <t>Resto del SPNF</t>
  </si>
  <si>
    <t>Total Deuda Externa Bruta SPNF</t>
  </si>
  <si>
    <t>Total Deuda Externa Neta SPNF</t>
  </si>
  <si>
    <t>SALDOS DEUDA TOTAL SPNF</t>
  </si>
  <si>
    <t>Total Deuda Bruta SPNF</t>
  </si>
  <si>
    <t>Total Deuda Neta SPNF</t>
  </si>
  <si>
    <t>Interna Bruta reportada por la Tesorería General de la Nación</t>
  </si>
  <si>
    <t>Total Deuda Interna Bruta ajustada SPNF</t>
  </si>
  <si>
    <t>*A partir del primer trimestre del 2014 se incluye la Cuenta Única Nacional dentro del GNC como deuda de la Nación con el Resto del SPNF en virtud del Decreto 2785 de 2013.</t>
  </si>
  <si>
    <t>Bonos de Valor Constante series A y B</t>
  </si>
  <si>
    <t>2/ En aras de la convergencia estadística la fuente oficial de deuda interna para el GNC a partir de 2009 será la Tesorería General de la Nación. El saldo de deuda no incluye bonos de valor constante serie A y B.</t>
  </si>
  <si>
    <t>Interna Bruta reportada por el Banco de la República/ Tesorería General de la Nación</t>
  </si>
  <si>
    <t>**A partir del primer trimestre de 2016 se incluirán los activos de las Cuentas Especiales.</t>
  </si>
  <si>
    <t>Total Deuda Interna Bruta ajustada SPNF sin Cuentas por Pagar del GNC</t>
  </si>
  <si>
    <t>Total Deuda Interna Neta SPNF sin Cuentas por Pagar del GNC</t>
  </si>
  <si>
    <t>Total Deuda Interna Neta de Activos Financieros sin Cuentas por Pagar del GNC</t>
  </si>
  <si>
    <t>Activos Externos Entidades Descentralizadas  1/</t>
  </si>
  <si>
    <t>Pagaré del FEPC con la Nación**</t>
  </si>
  <si>
    <t>Deuda del GNC con el Resto del SPNF por concepto de la CUN***</t>
  </si>
  <si>
    <t>***A partir del primer trimestre de 2016 se incluirán los activos de las Cuentas Especiales.</t>
  </si>
  <si>
    <t>**Los pagarés del FEPC con la Nación corresponden a aquellos de corto plazo. A diciembre de 2017 el saldo reportado por la DGCPTN por este concepto fue 0.</t>
  </si>
  <si>
    <t>Activos internos</t>
  </si>
  <si>
    <t>M3 público</t>
  </si>
  <si>
    <t>Bonos en poder de entidades del SPNF</t>
  </si>
  <si>
    <t>Patrimonio Ecopetro y Telecom</t>
  </si>
  <si>
    <t>ISAGEN</t>
  </si>
  <si>
    <t>Entre 2016 y 2017 se realizaron ajustes en el histórico de Bonos de y en poder del resto del SPNF descontando aquellos bonos de y en poder de entidades que no hacen parte de la muestra de seguimiento de deuda.</t>
  </si>
  <si>
    <t>Rezago FEPC****</t>
  </si>
  <si>
    <t>****Corresponde al déficit causado del FEPC no pagado a la fecha.</t>
  </si>
  <si>
    <t>Rezago FNR*****</t>
  </si>
  <si>
    <t>*****Corresponde al saldo adeudado por las entidades territoriales al FNR por rendimientos financieros, recursos no ejecutados, etc.</t>
  </si>
  <si>
    <t>Cálculos como proporción del PIB acumulado para los últimos cuatro trimestres de cada periodo.</t>
  </si>
  <si>
    <t>CxP -  Reconocimiento de pasivos - MFMP2019******</t>
  </si>
  <si>
    <t>******Corresponde a los pasivos reconocidos en virtud de la Ley del PGN2019 y el PND2018-2022. Los valores incluidos corresponden al saldo estimado del pasivo menos las amortizaciones.</t>
  </si>
  <si>
    <t>******Corresponde a los pasivos reconocidos por la Nación en virtud de la Ley del PGN2019 y el PND2018-2022. Los valores incluidos corresponden al saldo estimado del pasivo menos las amortizaciones.</t>
  </si>
  <si>
    <t>Activos Externos</t>
  </si>
  <si>
    <t>Depósito del GNC en el BanRep</t>
  </si>
  <si>
    <t>Activos totales</t>
  </si>
  <si>
    <t>Subtotal Bonos y Pagarés</t>
  </si>
  <si>
    <t>1/ A partir del primer trimestre de 2008 no se incluyen los activos de Ecopetrol e Isagen. Estas entidades fueron retiradas de la muestra a partir de este período. A partir de 2019, se incluye el aumento de activos financieros de la Nación en fiducias.</t>
  </si>
  <si>
    <t>M3 público , Activos de Cuenta Especial del FONDES  y FONPET** , y Cuenta del GNC en el Banco de la República 1/ 3/</t>
  </si>
  <si>
    <t>3/ Incluye activos del FEPC por saldo a favor.</t>
  </si>
  <si>
    <t>Empresas y Entidades Nacionales sin Ecopetrol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</si>
</sst>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9">
    <numFmt numFmtId="41" formatCode="_-* #,##0_-;\-* #,##0_-;_-* &quot;-&quot;_-;_-@_-"/>
    <numFmt numFmtId="43" formatCode="_-* #,##0.00_-;\-* #,##0.00_-;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_ * #,##0_ ;_ * \-#,##0_ ;_ * &quot;-&quot;??_ ;_ @_ "/>
    <numFmt numFmtId="169" formatCode="0.000"/>
    <numFmt numFmtId="170" formatCode="0.0"/>
    <numFmt numFmtId="171" formatCode="#,##0.0"/>
    <numFmt numFmtId="172" formatCode="0.0%"/>
    <numFmt numFmtId="173" formatCode="_-* #,##0.00\ _P_t_s_-;\-* #,##0.00\ _P_t_s_-;_-* &quot;-&quot;??\ _P_t_s_-;_-@_-"/>
    <numFmt numFmtId="174" formatCode="_(* #,##0_);_(* \(#,##0\);_(* &quot;-&quot;??_);_(@_)"/>
    <numFmt numFmtId="175" formatCode="_-* #,##0.00\ _P_t_a_-;\-* #,##0.00\ _P_t_a_-;_-* &quot;-&quot;??\ _P_t_a_-;_-@_-"/>
    <numFmt numFmtId="176" formatCode="d/m/yy\ h:mm\ \a\.m\./\p\.m\."/>
    <numFmt numFmtId="177" formatCode="_(* #,##0.00000_);_(* \(#,##0.00000\);_(* &quot;-&quot;??_);_(@_)"/>
    <numFmt numFmtId="178" formatCode="0.00000%"/>
    <numFmt numFmtId="179" formatCode="#,##0.000;\-#,##0.000"/>
    <numFmt numFmtId="180" formatCode="_-* #,##0.000\ _P_t_s_-;\-* #,##0.000\ _P_t_s_-;_-* &quot;-&quot;\ _P_t_s_-;_-@_-"/>
    <numFmt numFmtId="181" formatCode="_-* #,##0.0000\ _P_t_s_-;\-* #,##0.0000\ _P_t_s_-;_-* &quot;-&quot;\ _P_t_s_-;_-@_-"/>
    <numFmt numFmtId="182" formatCode="_-* #,##0.00\ _p_t_a_-;\-* #,##0.00\ _p_t_a_-;_-* &quot;-&quot;??\ _p_t_a_-;_-@_-"/>
    <numFmt numFmtId="183" formatCode="0.0_)\%;\(0.0\)\%;0.0_)\%;@_)_%"/>
    <numFmt numFmtId="184" formatCode="#,##0.0_)_%;\(#,##0.0\)_%;0.0_)_%;@_)_%"/>
    <numFmt numFmtId="185" formatCode="#,##0.0_);\(#,##0.0\)"/>
    <numFmt numFmtId="186" formatCode="#,##0.0_);\(#,##0.0\);#,##0.0_);@_)"/>
    <numFmt numFmtId="187" formatCode="&quot;$&quot;_(#,##0.00_);&quot;$&quot;\(#,##0.00\)"/>
    <numFmt numFmtId="188" formatCode="&quot;$&quot;_(#,##0.00_);&quot;$&quot;\(#,##0.00\);&quot;$&quot;_(0.00_);@_)"/>
    <numFmt numFmtId="189" formatCode="#,##0.00_);\(#,##0.00\);0.00_);@_)"/>
    <numFmt numFmtId="190" formatCode="\€_(#,##0.00_);\€\(#,##0.00\);\€_(0.00_);@_)"/>
    <numFmt numFmtId="191" formatCode="#,##0.0_)\x;\(#,##0.0\)\x"/>
    <numFmt numFmtId="192" formatCode="#,##0_)\x;\(#,##0\)\x;0_)\x;@_)_x"/>
    <numFmt numFmtId="193" formatCode="#,##0.0_)_x;\(#,##0.0\)_x"/>
    <numFmt numFmtId="194" formatCode="#,##0_)_x;\(#,##0\)_x;0_)_x;@_)_x"/>
    <numFmt numFmtId="195" formatCode="0.0_)\%;\(0.0\)\%"/>
    <numFmt numFmtId="196" formatCode="#,##0.0_)_%;\(#,##0.0\)_%"/>
    <numFmt numFmtId="197" formatCode="_ [$€-2]\ * #,##0.00_ ;_ [$€-2]\ * \-#,##0.00_ ;_ [$€-2]\ * &quot;-&quot;??_ "/>
    <numFmt numFmtId="198" formatCode="mmm\ dd\,\ yyyy"/>
    <numFmt numFmtId="199" formatCode="\$#,##0.00\ ;\(\$#,##0.00\)"/>
    <numFmt numFmtId="200" formatCode="_-* #,##0.0_-;\-* #,##0.0_-;_-* &quot;-&quot;_-;_-@_-"/>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8"/>
      <name val="Arial"/>
      <family val="2"/>
    </font>
    <font>
      <sz val="10"/>
      <color indexed="8"/>
      <name val="Arial"/>
      <family val="2"/>
    </font>
    <font>
      <b/>
      <i/>
      <sz val="10"/>
      <name val="Arial"/>
      <family val="2"/>
    </font>
    <font>
      <sz val="10"/>
      <color indexed="10"/>
      <name val="Arial"/>
      <family val="2"/>
    </font>
    <font>
      <b/>
      <sz val="11"/>
      <name val="Arial"/>
      <family val="2"/>
    </font>
    <font>
      <sz val="9"/>
      <name val="Arial"/>
      <family val="2"/>
    </font>
    <font>
      <sz val="10"/>
      <color indexed="9"/>
      <name val="Arial"/>
      <family val="2"/>
    </font>
    <font>
      <b/>
      <sz val="10"/>
      <color indexed="9"/>
      <name val="Arial"/>
      <family val="2"/>
    </font>
    <font>
      <sz val="10"/>
      <name val="Arial"/>
      <family val="2"/>
    </font>
    <font>
      <b/>
      <sz val="10"/>
      <color rgb="FFFF0000"/>
      <name val="Arial"/>
      <family val="2"/>
    </font>
    <font>
      <b/>
      <sz val="10"/>
      <color theme="0"/>
      <name val="Arial"/>
      <family val="2"/>
    </font>
    <font>
      <sz val="10"/>
      <color theme="0"/>
      <name val="Arial"/>
      <family val="2"/>
    </font>
    <font>
      <sz val="10"/>
      <name val="Arial"/>
      <family val="2"/>
    </font>
    <font>
      <b/>
      <sz val="1"/>
      <color indexed="8"/>
      <name val="Courier"/>
      <family val="3"/>
    </font>
    <font>
      <sz val="1"/>
      <color indexed="8"/>
      <name val="Courier"/>
      <family val="3"/>
    </font>
    <font>
      <sz val="11"/>
      <color indexed="8"/>
      <name val="Calibri"/>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name val="Courier"/>
      <family val="3"/>
    </font>
    <font>
      <sz val="12"/>
      <color indexed="24"/>
      <name val="Modern"/>
      <family val="3"/>
      <charset val="255"/>
    </font>
    <font>
      <b/>
      <sz val="18"/>
      <color indexed="24"/>
      <name val="Modern"/>
      <family val="3"/>
      <charset val="255"/>
    </font>
    <font>
      <b/>
      <sz val="12"/>
      <color indexed="24"/>
      <name val="Modern"/>
      <family val="3"/>
      <charset val="255"/>
    </font>
    <font>
      <sz val="10"/>
      <name val="Arial"/>
      <family val="2"/>
    </font>
    <font>
      <sz val="8"/>
      <color indexed="8"/>
      <name val="Arial"/>
      <family val="2"/>
    </font>
    <font>
      <b/>
      <sz val="8"/>
      <name val="Arial"/>
      <family val="2"/>
    </font>
    <font>
      <sz val="7"/>
      <name val="Arial"/>
      <family val="2"/>
    </font>
    <font>
      <sz val="10"/>
      <name val="Arial"/>
      <family val="2"/>
    </font>
  </fonts>
  <fills count="9">
    <fill>
      <patternFill patternType="none"/>
    </fill>
    <fill>
      <patternFill patternType="gray125"/>
    </fill>
    <fill>
      <patternFill patternType="solid">
        <fgColor indexed="65"/>
        <bgColor indexed="9"/>
      </patternFill>
    </fill>
    <fill>
      <patternFill patternType="solid">
        <fgColor indexed="9"/>
        <bgColor indexed="9"/>
      </patternFill>
    </fill>
    <fill>
      <patternFill patternType="solid">
        <fgColor theme="0"/>
        <bgColor indexed="9"/>
      </patternFill>
    </fill>
    <fill>
      <patternFill patternType="solid">
        <fgColor theme="0"/>
        <bgColor indexed="64"/>
      </patternFill>
    </fill>
    <fill>
      <patternFill patternType="solid">
        <fgColor theme="3"/>
        <bgColor indexed="9"/>
      </patternFill>
    </fill>
    <fill>
      <patternFill patternType="solid">
        <fgColor indexed="43"/>
      </patternFill>
    </fill>
    <fill>
      <patternFill patternType="solid">
        <fgColor theme="4" tint="0.59999389629810485"/>
        <bgColor indexed="9"/>
      </patternFill>
    </fill>
  </fills>
  <borders count="98">
    <border>
      <left/>
      <right/>
      <top/>
      <bottom/>
      <diagonal/>
    </border>
    <border>
      <left/>
      <right style="medium">
        <color indexed="64"/>
      </right>
      <top/>
      <bottom/>
      <diagonal/>
    </border>
    <border>
      <left style="thin">
        <color indexed="64"/>
      </left>
      <right/>
      <top style="thin">
        <color indexed="64"/>
      </top>
      <bottom/>
      <diagonal/>
    </border>
    <border>
      <left/>
      <right/>
      <top style="double">
        <color indexed="64"/>
      </top>
      <bottom/>
      <diagonal/>
    </border>
    <border>
      <left/>
      <right/>
      <top style="hair">
        <color indexed="8"/>
      </top>
      <bottom style="hair">
        <color indexed="8"/>
      </bottom>
      <diagonal/>
    </border>
    <border>
      <left/>
      <right/>
      <top/>
      <bottom style="medium">
        <color indexed="18"/>
      </bottom>
      <diagonal/>
    </border>
    <border>
      <left/>
      <right/>
      <top style="thin">
        <color indexed="64"/>
      </top>
      <bottom style="double">
        <color indexed="64"/>
      </bottom>
      <diagonal/>
    </border>
    <border>
      <left style="thin">
        <color theme="3"/>
      </left>
      <right style="thin">
        <color theme="3"/>
      </right>
      <top style="thin">
        <color theme="3"/>
      </top>
      <bottom style="thin">
        <color theme="3"/>
      </bottom>
      <diagonal/>
    </border>
    <border>
      <left style="thin">
        <color theme="3"/>
      </left>
      <right style="thin">
        <color theme="3"/>
      </right>
      <top style="thin">
        <color theme="3"/>
      </top>
      <bottom/>
      <diagonal/>
    </border>
    <border>
      <left style="thin">
        <color theme="3"/>
      </left>
      <right style="thin">
        <color theme="3"/>
      </right>
      <top/>
      <bottom/>
      <diagonal/>
    </border>
    <border>
      <left/>
      <right style="thin">
        <color theme="3"/>
      </right>
      <top style="thin">
        <color theme="3"/>
      </top>
      <bottom/>
      <diagonal/>
    </border>
    <border>
      <left/>
      <right style="thin">
        <color theme="3"/>
      </right>
      <top/>
      <bottom/>
      <diagonal/>
    </border>
    <border>
      <left/>
      <right style="thin">
        <color theme="3"/>
      </right>
      <top style="thin">
        <color indexed="64"/>
      </top>
      <bottom style="thin">
        <color theme="3"/>
      </bottom>
      <diagonal/>
    </border>
    <border>
      <left style="thin">
        <color theme="3"/>
      </left>
      <right/>
      <top style="thin">
        <color theme="3"/>
      </top>
      <bottom/>
      <diagonal/>
    </border>
    <border>
      <left/>
      <right/>
      <top style="thin">
        <color theme="3"/>
      </top>
      <bottom/>
      <diagonal/>
    </border>
    <border>
      <left style="thin">
        <color theme="3"/>
      </left>
      <right/>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style="thin">
        <color theme="3"/>
      </left>
      <right style="thin">
        <color theme="3"/>
      </right>
      <top/>
      <bottom style="thin">
        <color theme="3"/>
      </bottom>
      <diagonal/>
    </border>
    <border>
      <left style="thin">
        <color theme="3"/>
      </left>
      <right style="thin">
        <color indexed="64"/>
      </right>
      <top style="thin">
        <color theme="3"/>
      </top>
      <bottom style="thin">
        <color theme="3"/>
      </bottom>
      <diagonal/>
    </border>
    <border>
      <left style="thin">
        <color indexed="64"/>
      </left>
      <right style="thin">
        <color indexed="64"/>
      </right>
      <top style="thin">
        <color theme="3"/>
      </top>
      <bottom style="thin">
        <color theme="3"/>
      </bottom>
      <diagonal/>
    </border>
    <border>
      <left style="thin">
        <color indexed="64"/>
      </left>
      <right style="thin">
        <color theme="3"/>
      </right>
      <top style="thin">
        <color theme="3"/>
      </top>
      <bottom style="thin">
        <color theme="3"/>
      </bottom>
      <diagonal/>
    </border>
    <border>
      <left/>
      <right style="thin">
        <color theme="3"/>
      </right>
      <top style="thin">
        <color theme="3"/>
      </top>
      <bottom style="thin">
        <color theme="3"/>
      </bottom>
      <diagonal/>
    </border>
    <border>
      <left style="thin">
        <color theme="3"/>
      </left>
      <right/>
      <top style="thin">
        <color theme="3"/>
      </top>
      <bottom style="thin">
        <color theme="3"/>
      </bottom>
      <diagonal/>
    </border>
    <border>
      <left/>
      <right/>
      <top style="thin">
        <color theme="3"/>
      </top>
      <bottom style="thin">
        <color theme="3"/>
      </bottom>
      <diagonal/>
    </border>
    <border>
      <left style="medium">
        <color theme="3"/>
      </left>
      <right/>
      <top/>
      <bottom/>
      <diagonal/>
    </border>
    <border>
      <left/>
      <right style="medium">
        <color theme="3"/>
      </right>
      <top/>
      <bottom/>
      <diagonal/>
    </border>
    <border>
      <left style="medium">
        <color theme="3"/>
      </left>
      <right/>
      <top style="medium">
        <color indexed="64"/>
      </top>
      <bottom/>
      <diagonal/>
    </border>
    <border>
      <left/>
      <right style="medium">
        <color indexed="64"/>
      </right>
      <top style="thin">
        <color theme="3"/>
      </top>
      <bottom style="thin">
        <color theme="3"/>
      </bottom>
      <diagonal/>
    </border>
    <border>
      <left style="medium">
        <color theme="3"/>
      </left>
      <right/>
      <top style="thin">
        <color theme="3"/>
      </top>
      <bottom style="thin">
        <color theme="3"/>
      </bottom>
      <diagonal/>
    </border>
    <border>
      <left/>
      <right style="medium">
        <color theme="3"/>
      </right>
      <top style="thin">
        <color theme="3"/>
      </top>
      <bottom style="thin">
        <color theme="3"/>
      </bottom>
      <diagonal/>
    </border>
    <border>
      <left style="medium">
        <color theme="3"/>
      </left>
      <right/>
      <top style="thin">
        <color theme="3"/>
      </top>
      <bottom/>
      <diagonal/>
    </border>
    <border>
      <left/>
      <right style="medium">
        <color theme="3"/>
      </right>
      <top style="thin">
        <color theme="3"/>
      </top>
      <bottom/>
      <diagonal/>
    </border>
    <border>
      <left style="thin">
        <color theme="3"/>
      </left>
      <right/>
      <top style="thin">
        <color indexed="64"/>
      </top>
      <bottom style="thin">
        <color theme="3"/>
      </bottom>
      <diagonal/>
    </border>
    <border>
      <left style="medium">
        <color indexed="64"/>
      </left>
      <right/>
      <top style="thin">
        <color indexed="64"/>
      </top>
      <bottom style="thin">
        <color theme="3"/>
      </bottom>
      <diagonal/>
    </border>
    <border>
      <left style="medium">
        <color theme="3"/>
      </left>
      <right/>
      <top style="thin">
        <color indexed="64"/>
      </top>
      <bottom style="thin">
        <color theme="3"/>
      </bottom>
      <diagonal/>
    </border>
    <border>
      <left/>
      <right style="medium">
        <color theme="3"/>
      </right>
      <top style="thin">
        <color indexed="64"/>
      </top>
      <bottom style="thin">
        <color theme="3"/>
      </bottom>
      <diagonal/>
    </border>
    <border>
      <left style="medium">
        <color theme="3"/>
      </left>
      <right style="medium">
        <color theme="3"/>
      </right>
      <top style="medium">
        <color theme="3"/>
      </top>
      <bottom style="medium">
        <color theme="3"/>
      </bottom>
      <diagonal/>
    </border>
    <border>
      <left style="medium">
        <color theme="3"/>
      </left>
      <right style="thin">
        <color theme="3"/>
      </right>
      <top style="medium">
        <color theme="3"/>
      </top>
      <bottom/>
      <diagonal/>
    </border>
    <border>
      <left style="thin">
        <color theme="3"/>
      </left>
      <right style="thin">
        <color theme="3"/>
      </right>
      <top style="medium">
        <color theme="3"/>
      </top>
      <bottom/>
      <diagonal/>
    </border>
    <border>
      <left style="thin">
        <color theme="3"/>
      </left>
      <right style="medium">
        <color theme="3"/>
      </right>
      <top style="medium">
        <color theme="3"/>
      </top>
      <bottom/>
      <diagonal/>
    </border>
    <border>
      <left style="medium">
        <color theme="3"/>
      </left>
      <right style="thin">
        <color theme="3"/>
      </right>
      <top/>
      <bottom/>
      <diagonal/>
    </border>
    <border>
      <left style="thin">
        <color theme="3"/>
      </left>
      <right style="medium">
        <color theme="3"/>
      </right>
      <top/>
      <bottom/>
      <diagonal/>
    </border>
    <border>
      <left style="medium">
        <color theme="3"/>
      </left>
      <right style="medium">
        <color theme="3"/>
      </right>
      <top style="medium">
        <color theme="3"/>
      </top>
      <bottom/>
      <diagonal/>
    </border>
    <border>
      <left style="medium">
        <color theme="3"/>
      </left>
      <right style="medium">
        <color theme="3"/>
      </right>
      <top/>
      <bottom/>
      <diagonal/>
    </border>
    <border>
      <left/>
      <right style="medium">
        <color theme="3"/>
      </right>
      <top style="medium">
        <color theme="3"/>
      </top>
      <bottom/>
      <diagonal/>
    </border>
    <border>
      <left style="medium">
        <color theme="3"/>
      </left>
      <right/>
      <top style="medium">
        <color theme="3"/>
      </top>
      <bottom/>
      <diagonal/>
    </border>
    <border>
      <left/>
      <right/>
      <top style="medium">
        <color theme="3"/>
      </top>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right style="thin">
        <color theme="3"/>
      </right>
      <top style="medium">
        <color theme="3"/>
      </top>
      <bottom style="medium">
        <color theme="3"/>
      </bottom>
      <diagonal/>
    </border>
    <border>
      <left style="thin">
        <color theme="3"/>
      </left>
      <right style="thin">
        <color theme="3"/>
      </right>
      <top style="medium">
        <color theme="3"/>
      </top>
      <bottom style="medium">
        <color theme="3"/>
      </bottom>
      <diagonal/>
    </border>
    <border>
      <left style="thin">
        <color theme="3"/>
      </left>
      <right style="medium">
        <color theme="3"/>
      </right>
      <top style="medium">
        <color theme="3"/>
      </top>
      <bottom style="medium">
        <color theme="3"/>
      </bottom>
      <diagonal/>
    </border>
    <border>
      <left style="medium">
        <color theme="3"/>
      </left>
      <right style="thin">
        <color theme="3"/>
      </right>
      <top style="medium">
        <color theme="3"/>
      </top>
      <bottom style="medium">
        <color theme="3"/>
      </bottom>
      <diagonal/>
    </border>
    <border>
      <left style="medium">
        <color theme="3"/>
      </left>
      <right style="medium">
        <color theme="3"/>
      </right>
      <top style="thin">
        <color theme="3"/>
      </top>
      <bottom style="thin">
        <color theme="3"/>
      </bottom>
      <diagonal/>
    </border>
    <border>
      <left style="thin">
        <color theme="3"/>
      </left>
      <right style="medium">
        <color theme="3"/>
      </right>
      <top style="thin">
        <color theme="3"/>
      </top>
      <bottom style="thin">
        <color theme="3"/>
      </bottom>
      <diagonal/>
    </border>
    <border>
      <left style="medium">
        <color theme="3"/>
      </left>
      <right style="thin">
        <color theme="3"/>
      </right>
      <top style="thin">
        <color theme="3"/>
      </top>
      <bottom style="thin">
        <color theme="3"/>
      </bottom>
      <diagonal/>
    </border>
    <border>
      <left style="thin">
        <color indexed="64"/>
      </left>
      <right style="medium">
        <color theme="3"/>
      </right>
      <top style="thin">
        <color theme="3"/>
      </top>
      <bottom style="thin">
        <color theme="3"/>
      </bottom>
      <diagonal/>
    </border>
    <border>
      <left style="medium">
        <color theme="3"/>
      </left>
      <right/>
      <top style="thin">
        <color indexed="64"/>
      </top>
      <bottom/>
      <diagonal/>
    </border>
    <border>
      <left style="medium">
        <color theme="3"/>
      </left>
      <right style="medium">
        <color theme="3"/>
      </right>
      <top style="thin">
        <color theme="3"/>
      </top>
      <bottom/>
      <diagonal/>
    </border>
    <border>
      <left style="thin">
        <color theme="3"/>
      </left>
      <right style="medium">
        <color theme="3"/>
      </right>
      <top style="thin">
        <color theme="3"/>
      </top>
      <bottom/>
      <diagonal/>
    </border>
    <border>
      <left style="medium">
        <color theme="3"/>
      </left>
      <right style="thin">
        <color theme="3"/>
      </right>
      <top style="thin">
        <color theme="3"/>
      </top>
      <bottom/>
      <diagonal/>
    </border>
    <border>
      <left style="medium">
        <color theme="3"/>
      </left>
      <right style="thin">
        <color indexed="64"/>
      </right>
      <top/>
      <bottom style="medium">
        <color theme="3"/>
      </bottom>
      <diagonal/>
    </border>
    <border>
      <left style="thin">
        <color indexed="64"/>
      </left>
      <right style="thin">
        <color indexed="64"/>
      </right>
      <top/>
      <bottom style="medium">
        <color theme="3"/>
      </bottom>
      <diagonal/>
    </border>
    <border>
      <left style="thin">
        <color indexed="64"/>
      </left>
      <right style="medium">
        <color theme="3"/>
      </right>
      <top/>
      <bottom style="medium">
        <color theme="3"/>
      </bottom>
      <diagonal/>
    </border>
    <border>
      <left/>
      <right style="medium">
        <color theme="3"/>
      </right>
      <top/>
      <bottom style="medium">
        <color theme="3"/>
      </bottom>
      <diagonal/>
    </border>
    <border>
      <left style="medium">
        <color theme="3"/>
      </left>
      <right style="medium">
        <color theme="3"/>
      </right>
      <top/>
      <bottom style="medium">
        <color theme="3"/>
      </bottom>
      <diagonal/>
    </border>
    <border>
      <left/>
      <right style="thin">
        <color theme="3"/>
      </right>
      <top/>
      <bottom style="medium">
        <color theme="3"/>
      </bottom>
      <diagonal/>
    </border>
    <border>
      <left style="thin">
        <color theme="3"/>
      </left>
      <right style="thin">
        <color theme="3"/>
      </right>
      <top/>
      <bottom style="medium">
        <color theme="3"/>
      </bottom>
      <diagonal/>
    </border>
    <border>
      <left style="thin">
        <color theme="3"/>
      </left>
      <right style="medium">
        <color theme="3"/>
      </right>
      <top/>
      <bottom style="medium">
        <color theme="3"/>
      </bottom>
      <diagonal/>
    </border>
    <border>
      <left style="medium">
        <color theme="3"/>
      </left>
      <right style="thin">
        <color theme="3"/>
      </right>
      <top/>
      <bottom style="medium">
        <color theme="3"/>
      </bottom>
      <diagonal/>
    </border>
    <border>
      <left style="medium">
        <color indexed="64"/>
      </left>
      <right/>
      <top style="thin">
        <color theme="3"/>
      </top>
      <bottom style="thin">
        <color theme="3"/>
      </bottom>
      <diagonal/>
    </border>
    <border>
      <left style="medium">
        <color indexed="64"/>
      </left>
      <right style="medium">
        <color theme="3"/>
      </right>
      <top style="thin">
        <color theme="3"/>
      </top>
      <bottom style="thin">
        <color theme="3"/>
      </bottom>
      <diagonal/>
    </border>
    <border>
      <left style="medium">
        <color theme="3"/>
      </left>
      <right style="thin">
        <color indexed="64"/>
      </right>
      <top style="thin">
        <color theme="3"/>
      </top>
      <bottom style="thin">
        <color theme="3"/>
      </bottom>
      <diagonal/>
    </border>
    <border>
      <left style="medium">
        <color theme="3"/>
      </left>
      <right style="thin">
        <color theme="3"/>
      </right>
      <top style="thin">
        <color theme="3"/>
      </top>
      <bottom style="medium">
        <color theme="3"/>
      </bottom>
      <diagonal/>
    </border>
    <border>
      <left style="thin">
        <color theme="3"/>
      </left>
      <right style="thin">
        <color theme="3"/>
      </right>
      <top style="thin">
        <color theme="3"/>
      </top>
      <bottom style="medium">
        <color theme="3"/>
      </bottom>
      <diagonal/>
    </border>
    <border>
      <left style="thin">
        <color theme="3"/>
      </left>
      <right style="medium">
        <color theme="3"/>
      </right>
      <top style="thin">
        <color theme="3"/>
      </top>
      <bottom style="medium">
        <color theme="3"/>
      </bottom>
      <diagonal/>
    </border>
    <border>
      <left style="medium">
        <color theme="3"/>
      </left>
      <right style="medium">
        <color theme="3"/>
      </right>
      <top style="thin">
        <color theme="3"/>
      </top>
      <bottom style="medium">
        <color theme="3"/>
      </bottom>
      <diagonal/>
    </border>
    <border>
      <left style="thin">
        <color theme="3"/>
      </left>
      <right/>
      <top style="medium">
        <color theme="3"/>
      </top>
      <bottom/>
      <diagonal/>
    </border>
    <border>
      <left style="thin">
        <color theme="3"/>
      </left>
      <right/>
      <top/>
      <bottom style="medium">
        <color theme="3"/>
      </bottom>
      <diagonal/>
    </border>
    <border>
      <left style="medium">
        <color theme="3"/>
      </left>
      <right/>
      <top/>
      <bottom style="medium">
        <color theme="3"/>
      </bottom>
      <diagonal/>
    </border>
    <border>
      <left style="thin">
        <color theme="3"/>
      </left>
      <right/>
      <top style="medium">
        <color theme="3"/>
      </top>
      <bottom style="medium">
        <color theme="3"/>
      </bottom>
      <diagonal/>
    </border>
    <border>
      <left style="thin">
        <color theme="3"/>
      </left>
      <right/>
      <top style="thin">
        <color theme="3"/>
      </top>
      <bottom style="medium">
        <color theme="3"/>
      </bottom>
      <diagonal/>
    </border>
    <border>
      <left style="medium">
        <color indexed="64"/>
      </left>
      <right style="thin">
        <color theme="3"/>
      </right>
      <top style="medium">
        <color indexed="64"/>
      </top>
      <bottom/>
      <diagonal/>
    </border>
    <border>
      <left style="medium">
        <color theme="3"/>
      </left>
      <right style="thin">
        <color theme="3"/>
      </right>
      <top style="medium">
        <color indexed="64"/>
      </top>
      <bottom/>
      <diagonal/>
    </border>
    <border>
      <left style="medium">
        <color theme="3"/>
      </left>
      <right style="medium">
        <color indexed="64"/>
      </right>
      <top style="medium">
        <color indexed="64"/>
      </top>
      <bottom/>
      <diagonal/>
    </border>
    <border>
      <left style="medium">
        <color indexed="64"/>
      </left>
      <right style="thin">
        <color theme="3"/>
      </right>
      <top/>
      <bottom/>
      <diagonal/>
    </border>
    <border>
      <left style="thin">
        <color theme="3"/>
      </left>
      <right style="medium">
        <color indexed="64"/>
      </right>
      <top/>
      <bottom/>
      <diagonal/>
    </border>
    <border>
      <left style="medium">
        <color indexed="64"/>
      </left>
      <right style="thin">
        <color theme="3"/>
      </right>
      <top style="thin">
        <color theme="3"/>
      </top>
      <bottom style="thin">
        <color theme="3"/>
      </bottom>
      <diagonal/>
    </border>
    <border>
      <left style="thin">
        <color theme="3"/>
      </left>
      <right style="medium">
        <color indexed="64"/>
      </right>
      <top style="thin">
        <color theme="3"/>
      </top>
      <bottom style="thin">
        <color theme="3"/>
      </bottom>
      <diagonal/>
    </border>
    <border>
      <left style="medium">
        <color indexed="64"/>
      </left>
      <right style="thin">
        <color theme="3"/>
      </right>
      <top/>
      <bottom style="medium">
        <color indexed="64"/>
      </bottom>
      <diagonal/>
    </border>
    <border>
      <left style="thin">
        <color theme="3"/>
      </left>
      <right style="thin">
        <color theme="3"/>
      </right>
      <top/>
      <bottom style="medium">
        <color indexed="64"/>
      </bottom>
      <diagonal/>
    </border>
    <border>
      <left style="thin">
        <color theme="3"/>
      </left>
      <right style="medium">
        <color indexed="64"/>
      </right>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120">
    <xf numFmtId="0" fontId="0" fillId="0" borderId="0"/>
    <xf numFmtId="167" fontId="7" fillId="0" borderId="0" applyFont="0" applyFill="0" applyBorder="0" applyAlignment="0" applyProtection="0"/>
    <xf numFmtId="173" fontId="18" fillId="0" borderId="0" applyFont="0" applyFill="0" applyBorder="0" applyAlignment="0" applyProtection="0"/>
    <xf numFmtId="0" fontId="6" fillId="0" borderId="0"/>
    <xf numFmtId="43" fontId="6" fillId="0" borderId="0" applyFont="0" applyFill="0" applyBorder="0" applyAlignment="0" applyProtection="0"/>
    <xf numFmtId="0" fontId="7" fillId="0" borderId="0"/>
    <xf numFmtId="9" fontId="5" fillId="0" borderId="0" applyFont="0" applyFill="0" applyBorder="0" applyAlignment="0" applyProtection="0"/>
    <xf numFmtId="9" fontId="7" fillId="0" borderId="0" applyFont="0" applyFill="0" applyBorder="0" applyAlignment="0" applyProtection="0"/>
    <xf numFmtId="175" fontId="7" fillId="0" borderId="0" applyFont="0" applyFill="0" applyBorder="0" applyAlignment="0" applyProtection="0"/>
    <xf numFmtId="0" fontId="5" fillId="0" borderId="0"/>
    <xf numFmtId="165" fontId="22" fillId="0" borderId="0" applyFont="0" applyFill="0" applyBorder="0" applyAlignment="0" applyProtection="0"/>
    <xf numFmtId="41" fontId="4" fillId="0" borderId="0" applyFont="0" applyFill="0" applyBorder="0" applyAlignment="0" applyProtection="0"/>
    <xf numFmtId="0" fontId="4" fillId="0" borderId="0"/>
    <xf numFmtId="43" fontId="7" fillId="0" borderId="0" applyFont="0" applyFill="0" applyBorder="0" applyAlignment="0" applyProtection="0"/>
    <xf numFmtId="43" fontId="7" fillId="0" borderId="0" applyFont="0" applyFill="0" applyBorder="0" applyAlignment="0" applyProtection="0"/>
    <xf numFmtId="0" fontId="23" fillId="0" borderId="0">
      <protection locked="0"/>
    </xf>
    <xf numFmtId="0" fontId="23" fillId="0" borderId="0">
      <protection locked="0"/>
    </xf>
    <xf numFmtId="177" fontId="7" fillId="0" borderId="0">
      <protection locked="0"/>
    </xf>
    <xf numFmtId="178" fontId="7" fillId="0" borderId="0">
      <protection locked="0"/>
    </xf>
    <xf numFmtId="0" fontId="24" fillId="0" borderId="0">
      <protection locked="0"/>
    </xf>
    <xf numFmtId="0" fontId="24" fillId="0" borderId="0">
      <protection locked="0"/>
    </xf>
    <xf numFmtId="176" fontId="7" fillId="0" borderId="0">
      <protection locked="0"/>
    </xf>
    <xf numFmtId="176" fontId="7" fillId="0" borderId="0">
      <protection locked="0"/>
    </xf>
    <xf numFmtId="0" fontId="24" fillId="0" borderId="0">
      <protection locked="0"/>
    </xf>
    <xf numFmtId="0" fontId="23" fillId="0" borderId="0">
      <protection locked="0"/>
    </xf>
    <xf numFmtId="0" fontId="23" fillId="0" borderId="0">
      <protection locked="0"/>
    </xf>
    <xf numFmtId="0" fontId="23" fillId="0" borderId="0">
      <protection locked="0"/>
    </xf>
    <xf numFmtId="43" fontId="7" fillId="0" borderId="0" applyFont="0" applyFill="0" applyBorder="0" applyAlignment="0" applyProtection="0"/>
    <xf numFmtId="166" fontId="25" fillId="0" borderId="0" applyFont="0" applyFill="0" applyBorder="0" applyAlignment="0" applyProtection="0"/>
    <xf numFmtId="181" fontId="7" fillId="0" borderId="0">
      <protection locked="0"/>
    </xf>
    <xf numFmtId="179" fontId="7" fillId="0" borderId="0">
      <protection locked="0"/>
    </xf>
    <xf numFmtId="0" fontId="3" fillId="0" borderId="0"/>
    <xf numFmtId="9" fontId="25" fillId="0" borderId="0" applyFont="0" applyFill="0" applyBorder="0" applyAlignment="0" applyProtection="0"/>
    <xf numFmtId="180" fontId="7" fillId="0" borderId="0">
      <protection locked="0"/>
    </xf>
    <xf numFmtId="175" fontId="7" fillId="0" borderId="0">
      <protection locked="0"/>
    </xf>
    <xf numFmtId="39" fontId="10" fillId="0" borderId="2" applyFill="0">
      <alignment horizontal="left"/>
    </xf>
    <xf numFmtId="0" fontId="24" fillId="0" borderId="3">
      <protection locked="0"/>
    </xf>
    <xf numFmtId="183" fontId="7" fillId="0" borderId="0" applyFont="0" applyFill="0" applyBorder="0" applyAlignment="0" applyProtection="0"/>
    <xf numFmtId="184" fontId="7" fillId="0" borderId="0" applyFont="0" applyFill="0" applyBorder="0" applyAlignment="0" applyProtection="0"/>
    <xf numFmtId="185" fontId="7" fillId="0" borderId="0" applyFont="0" applyFill="0" applyBorder="0" applyAlignment="0" applyProtection="0"/>
    <xf numFmtId="186" fontId="7" fillId="0" borderId="0" applyFont="0" applyFill="0" applyBorder="0" applyAlignment="0" applyProtection="0"/>
    <xf numFmtId="187" fontId="7" fillId="0" borderId="0" applyFont="0" applyFill="0" applyBorder="0" applyAlignment="0" applyProtection="0"/>
    <xf numFmtId="188" fontId="7" fillId="0" borderId="0" applyFont="0" applyFill="0" applyBorder="0" applyAlignment="0" applyProtection="0"/>
    <xf numFmtId="39" fontId="7" fillId="0" borderId="0" applyFont="0" applyFill="0" applyBorder="0" applyAlignment="0" applyProtection="0"/>
    <xf numFmtId="189" fontId="7" fillId="0" borderId="0" applyFont="0" applyFill="0" applyBorder="0" applyAlignment="0" applyProtection="0"/>
    <xf numFmtId="190" fontId="7" fillId="0" borderId="0" applyFont="0" applyFill="0" applyBorder="0" applyAlignment="0" applyProtection="0"/>
    <xf numFmtId="0" fontId="26" fillId="0" borderId="0" applyNumberFormat="0" applyFill="0" applyBorder="0" applyAlignment="0" applyProtection="0"/>
    <xf numFmtId="0" fontId="7" fillId="7" borderId="0" applyNumberFormat="0" applyFont="0" applyAlignment="0" applyProtection="0"/>
    <xf numFmtId="191" fontId="7" fillId="0" borderId="0" applyFont="0" applyFill="0" applyBorder="0" applyAlignment="0" applyProtection="0"/>
    <xf numFmtId="192" fontId="7" fillId="0" borderId="0" applyFont="0" applyFill="0" applyBorder="0" applyAlignment="0" applyProtection="0"/>
    <xf numFmtId="193" fontId="7" fillId="0" borderId="0" applyFont="0" applyFill="0" applyBorder="0" applyAlignment="0" applyProtection="0"/>
    <xf numFmtId="194" fontId="7" fillId="0" borderId="0" applyFont="0" applyFill="0" applyBorder="0" applyProtection="0">
      <alignment horizontal="right"/>
    </xf>
    <xf numFmtId="195" fontId="7" fillId="0" borderId="0" applyFont="0" applyFill="0" applyBorder="0" applyAlignment="0" applyProtection="0"/>
    <xf numFmtId="196" fontId="7" fillId="0" borderId="0" applyFont="0" applyFill="0" applyBorder="0" applyAlignment="0" applyProtection="0"/>
    <xf numFmtId="0" fontId="27" fillId="0" borderId="0" applyNumberFormat="0" applyFill="0" applyBorder="0" applyProtection="0">
      <alignment vertical="top"/>
    </xf>
    <xf numFmtId="0" fontId="28" fillId="0" borderId="4" applyNumberFormat="0" applyFill="0" applyAlignment="0" applyProtection="0"/>
    <xf numFmtId="0" fontId="29" fillId="0" borderId="5" applyNumberFormat="0" applyFill="0" applyProtection="0">
      <alignment horizontal="center"/>
    </xf>
    <xf numFmtId="0" fontId="29" fillId="0" borderId="0" applyNumberFormat="0" applyFill="0" applyBorder="0" applyProtection="0">
      <alignment horizontal="left"/>
    </xf>
    <xf numFmtId="0" fontId="30" fillId="0" borderId="0" applyNumberFormat="0" applyFill="0" applyBorder="0" applyProtection="0">
      <alignment horizontal="centerContinuous"/>
    </xf>
    <xf numFmtId="0" fontId="15" fillId="0" borderId="0">
      <alignment vertical="top"/>
    </xf>
    <xf numFmtId="0" fontId="31" fillId="0" borderId="0"/>
    <xf numFmtId="197" fontId="7" fillId="0" borderId="0" applyFont="0" applyFill="0" applyBorder="0" applyAlignment="0" applyProtection="0"/>
    <xf numFmtId="182" fontId="7" fillId="0" borderId="0" applyFont="0" applyFill="0" applyBorder="0" applyAlignment="0" applyProtection="0"/>
    <xf numFmtId="198" fontId="7" fillId="0" borderId="0" applyFill="0" applyBorder="0" applyAlignment="0" applyProtection="0">
      <alignment wrapText="1"/>
    </xf>
    <xf numFmtId="0" fontId="7" fillId="0" borderId="0" applyNumberFormat="0"/>
    <xf numFmtId="0" fontId="32" fillId="0" borderId="0" applyProtection="0"/>
    <xf numFmtId="199" fontId="32" fillId="0" borderId="0" applyProtection="0"/>
    <xf numFmtId="0" fontId="33" fillId="0" borderId="0" applyProtection="0"/>
    <xf numFmtId="0" fontId="34" fillId="0" borderId="0" applyProtection="0"/>
    <xf numFmtId="0" fontId="32" fillId="0" borderId="6" applyProtection="0"/>
    <xf numFmtId="0" fontId="32" fillId="0" borderId="0"/>
    <xf numFmtId="10" fontId="32" fillId="0" borderId="0" applyProtection="0"/>
    <xf numFmtId="0" fontId="32" fillId="0" borderId="0"/>
    <xf numFmtId="2" fontId="32" fillId="0" borderId="0" applyProtection="0"/>
    <xf numFmtId="4" fontId="32" fillId="0" borderId="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7" fillId="0" borderId="0" applyFont="0" applyFill="0" applyBorder="0" applyAlignment="0" applyProtection="0"/>
    <xf numFmtId="41" fontId="35" fillId="0" borderId="0" applyFont="0" applyFill="0" applyBorder="0" applyAlignment="0" applyProtection="0"/>
    <xf numFmtId="173" fontId="7"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165" fontId="7" fillId="0" borderId="0" applyFont="0" applyFill="0" applyBorder="0" applyAlignment="0" applyProtection="0"/>
    <xf numFmtId="41" fontId="1" fillId="0" borderId="0" applyFont="0" applyFill="0" applyBorder="0" applyAlignment="0" applyProtection="0"/>
    <xf numFmtId="0" fontId="1"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7" fillId="0" borderId="0" applyFont="0" applyFill="0" applyBorder="0" applyAlignment="0" applyProtection="0"/>
    <xf numFmtId="41" fontId="7" fillId="0" borderId="0" applyFont="0" applyFill="0" applyBorder="0" applyAlignment="0" applyProtection="0"/>
    <xf numFmtId="164" fontId="7" fillId="0" borderId="0" applyFont="0" applyFill="0" applyBorder="0" applyAlignment="0" applyProtection="0"/>
    <xf numFmtId="173" fontId="7"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165" fontId="7" fillId="0" borderId="0" applyFont="0" applyFill="0" applyBorder="0" applyAlignment="0" applyProtection="0"/>
    <xf numFmtId="41" fontId="1" fillId="0" borderId="0" applyFont="0" applyFill="0" applyBorder="0" applyAlignment="0" applyProtection="0"/>
    <xf numFmtId="0" fontId="1"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7" fillId="0" borderId="0" applyFont="0" applyFill="0" applyBorder="0" applyAlignment="0" applyProtection="0"/>
    <xf numFmtId="41" fontId="7" fillId="0" borderId="0" applyFont="0" applyFill="0" applyBorder="0" applyAlignment="0" applyProtection="0"/>
    <xf numFmtId="164" fontId="7" fillId="0" borderId="0" applyFont="0" applyFill="0" applyBorder="0" applyAlignment="0" applyProtection="0"/>
    <xf numFmtId="9" fontId="39" fillId="0" borderId="0" applyFont="0" applyFill="0" applyBorder="0" applyAlignment="0" applyProtection="0"/>
  </cellStyleXfs>
  <cellXfs count="445">
    <xf numFmtId="0" fontId="0" fillId="0" borderId="0" xfId="0"/>
    <xf numFmtId="0" fontId="8" fillId="0" borderId="0" xfId="0" applyFont="1"/>
    <xf numFmtId="0" fontId="9" fillId="0" borderId="0" xfId="0" applyFont="1"/>
    <xf numFmtId="3" fontId="9" fillId="0" borderId="0" xfId="0" applyNumberFormat="1" applyFont="1"/>
    <xf numFmtId="3" fontId="0" fillId="0" borderId="0" xfId="0" applyNumberFormat="1"/>
    <xf numFmtId="168" fontId="0" fillId="0" borderId="0" xfId="1" applyNumberFormat="1" applyFont="1"/>
    <xf numFmtId="1" fontId="0" fillId="0" borderId="0" xfId="0" applyNumberFormat="1"/>
    <xf numFmtId="3" fontId="11" fillId="0" borderId="0" xfId="0" applyNumberFormat="1" applyFont="1"/>
    <xf numFmtId="0" fontId="0" fillId="2" borderId="0" xfId="0" applyFill="1"/>
    <xf numFmtId="0" fontId="8" fillId="3" borderId="0" xfId="0" applyFont="1" applyFill="1"/>
    <xf numFmtId="0" fontId="8" fillId="2" borderId="0" xfId="0" applyFont="1" applyFill="1"/>
    <xf numFmtId="0" fontId="0" fillId="3" borderId="0" xfId="0" applyFill="1"/>
    <xf numFmtId="0" fontId="0" fillId="3" borderId="1" xfId="0" applyFill="1" applyBorder="1"/>
    <xf numFmtId="0" fontId="9" fillId="3" borderId="0" xfId="0" applyFont="1" applyFill="1"/>
    <xf numFmtId="0" fontId="10" fillId="2" borderId="0" xfId="0" applyFont="1" applyFill="1"/>
    <xf numFmtId="0" fontId="8" fillId="2" borderId="1" xfId="0" applyFont="1" applyFill="1" applyBorder="1"/>
    <xf numFmtId="0" fontId="9" fillId="2" borderId="0" xfId="0" applyFont="1" applyFill="1"/>
    <xf numFmtId="3" fontId="9" fillId="2" borderId="0" xfId="0" applyNumberFormat="1" applyFont="1" applyFill="1"/>
    <xf numFmtId="170" fontId="9" fillId="2" borderId="0" xfId="0" applyNumberFormat="1" applyFont="1" applyFill="1"/>
    <xf numFmtId="4" fontId="9" fillId="2" borderId="0" xfId="0" applyNumberFormat="1" applyFont="1" applyFill="1"/>
    <xf numFmtId="0" fontId="0" fillId="2" borderId="1" xfId="0" applyFill="1" applyBorder="1"/>
    <xf numFmtId="3" fontId="0" fillId="2" borderId="0" xfId="0" applyNumberFormat="1" applyFill="1"/>
    <xf numFmtId="3" fontId="7" fillId="0" borderId="0" xfId="0" applyNumberFormat="1" applyFont="1"/>
    <xf numFmtId="168" fontId="9" fillId="0" borderId="0" xfId="1" applyNumberFormat="1" applyFont="1" applyFill="1" applyBorder="1"/>
    <xf numFmtId="0" fontId="7" fillId="0" borderId="0" xfId="0" applyFont="1"/>
    <xf numFmtId="171" fontId="9" fillId="2" borderId="0" xfId="0" applyNumberFormat="1" applyFont="1" applyFill="1"/>
    <xf numFmtId="0" fontId="16" fillId="6" borderId="0" xfId="0" applyFont="1" applyFill="1"/>
    <xf numFmtId="174" fontId="11" fillId="0" borderId="0" xfId="8" applyNumberFormat="1" applyFont="1" applyFill="1"/>
    <xf numFmtId="0" fontId="7" fillId="2" borderId="0" xfId="0" applyFont="1" applyFill="1"/>
    <xf numFmtId="0" fontId="8" fillId="4" borderId="0" xfId="0" applyFont="1" applyFill="1"/>
    <xf numFmtId="0" fontId="8" fillId="5" borderId="0" xfId="0" applyFont="1" applyFill="1"/>
    <xf numFmtId="0" fontId="19" fillId="2" borderId="0" xfId="0" applyFont="1" applyFill="1"/>
    <xf numFmtId="0" fontId="0" fillId="4" borderId="0" xfId="0" applyFill="1"/>
    <xf numFmtId="0" fontId="0" fillId="4" borderId="1" xfId="0" applyFill="1" applyBorder="1"/>
    <xf numFmtId="0" fontId="0" fillId="5" borderId="1" xfId="0" applyFill="1" applyBorder="1"/>
    <xf numFmtId="3" fontId="10" fillId="0" borderId="0" xfId="0" applyNumberFormat="1" applyFont="1"/>
    <xf numFmtId="174" fontId="36" fillId="0" borderId="0" xfId="8" applyNumberFormat="1" applyFont="1" applyFill="1"/>
    <xf numFmtId="0" fontId="10" fillId="0" borderId="0" xfId="0" applyFont="1"/>
    <xf numFmtId="3" fontId="37" fillId="0" borderId="0" xfId="0" applyNumberFormat="1" applyFont="1" applyAlignment="1">
      <alignment horizontal="right"/>
    </xf>
    <xf numFmtId="0" fontId="16" fillId="6" borderId="13" xfId="0" applyFont="1" applyFill="1" applyBorder="1"/>
    <xf numFmtId="0" fontId="16" fillId="6" borderId="14" xfId="0" applyFont="1" applyFill="1" applyBorder="1"/>
    <xf numFmtId="0" fontId="8" fillId="2" borderId="15" xfId="0" applyFont="1" applyFill="1" applyBorder="1"/>
    <xf numFmtId="0" fontId="16" fillId="6" borderId="13" xfId="0" applyFont="1" applyFill="1" applyBorder="1" applyAlignment="1">
      <alignment vertical="center"/>
    </xf>
    <xf numFmtId="0" fontId="16" fillId="6" borderId="14" xfId="0" applyFont="1" applyFill="1" applyBorder="1" applyAlignment="1">
      <alignment vertical="center"/>
    </xf>
    <xf numFmtId="0" fontId="16" fillId="6" borderId="10" xfId="0" applyFont="1" applyFill="1" applyBorder="1" applyAlignment="1">
      <alignment vertical="center"/>
    </xf>
    <xf numFmtId="17" fontId="17" fillId="6" borderId="10" xfId="0" applyNumberFormat="1" applyFont="1" applyFill="1" applyBorder="1" applyAlignment="1">
      <alignment horizontal="center" vertical="center"/>
    </xf>
    <xf numFmtId="17" fontId="17" fillId="6" borderId="8" xfId="0" applyNumberFormat="1" applyFont="1" applyFill="1" applyBorder="1" applyAlignment="1">
      <alignment horizontal="center" vertical="center"/>
    </xf>
    <xf numFmtId="0" fontId="14" fillId="2" borderId="15" xfId="0" applyFont="1" applyFill="1" applyBorder="1" applyAlignment="1">
      <alignment vertical="center"/>
    </xf>
    <xf numFmtId="0" fontId="14" fillId="2" borderId="0" xfId="0" applyFont="1" applyFill="1" applyAlignment="1">
      <alignment vertical="center"/>
    </xf>
    <xf numFmtId="0" fontId="8" fillId="2" borderId="0" xfId="0" applyFont="1" applyFill="1" applyAlignment="1">
      <alignment vertical="center"/>
    </xf>
    <xf numFmtId="0" fontId="8" fillId="2" borderId="11" xfId="0" applyFont="1" applyFill="1" applyBorder="1" applyAlignment="1">
      <alignment vertical="center"/>
    </xf>
    <xf numFmtId="0" fontId="8" fillId="2" borderId="9" xfId="0" applyFont="1" applyFill="1" applyBorder="1" applyAlignment="1">
      <alignment vertical="center"/>
    </xf>
    <xf numFmtId="0" fontId="8" fillId="2" borderId="15" xfId="0" applyFont="1" applyFill="1" applyBorder="1" applyAlignment="1">
      <alignment vertical="center"/>
    </xf>
    <xf numFmtId="171" fontId="8" fillId="2" borderId="11" xfId="0" applyNumberFormat="1" applyFont="1" applyFill="1" applyBorder="1" applyAlignment="1">
      <alignment vertical="center"/>
    </xf>
    <xf numFmtId="171" fontId="8" fillId="2" borderId="9" xfId="0" applyNumberFormat="1" applyFont="1" applyFill="1" applyBorder="1" applyAlignment="1">
      <alignment vertical="center"/>
    </xf>
    <xf numFmtId="0" fontId="9" fillId="2" borderId="15" xfId="0" applyFont="1" applyFill="1" applyBorder="1" applyAlignment="1">
      <alignment vertical="center"/>
    </xf>
    <xf numFmtId="0" fontId="9" fillId="2" borderId="0" xfId="0" applyFont="1" applyFill="1" applyAlignment="1">
      <alignment vertical="center"/>
    </xf>
    <xf numFmtId="49" fontId="9" fillId="2" borderId="0" xfId="0" applyNumberFormat="1" applyFont="1" applyFill="1" applyAlignment="1">
      <alignment vertical="center"/>
    </xf>
    <xf numFmtId="0" fontId="9" fillId="2" borderId="11" xfId="0" applyFont="1" applyFill="1" applyBorder="1" applyAlignment="1">
      <alignment vertical="center"/>
    </xf>
    <xf numFmtId="171" fontId="9" fillId="2" borderId="11" xfId="0" applyNumberFormat="1" applyFont="1" applyFill="1" applyBorder="1" applyAlignment="1">
      <alignment vertical="center"/>
    </xf>
    <xf numFmtId="171" fontId="9" fillId="2" borderId="9" xfId="0" applyNumberFormat="1" applyFont="1" applyFill="1" applyBorder="1" applyAlignment="1">
      <alignment vertical="center"/>
    </xf>
    <xf numFmtId="0" fontId="9" fillId="2" borderId="9" xfId="0" applyFont="1" applyFill="1" applyBorder="1" applyAlignment="1">
      <alignment vertical="center"/>
    </xf>
    <xf numFmtId="0" fontId="14" fillId="2" borderId="15" xfId="0" applyFont="1" applyFill="1" applyBorder="1" applyAlignment="1">
      <alignment horizontal="left" vertical="center"/>
    </xf>
    <xf numFmtId="0" fontId="8" fillId="2" borderId="15" xfId="0" applyFont="1" applyFill="1" applyBorder="1" applyAlignment="1">
      <alignment horizontal="left" vertical="center"/>
    </xf>
    <xf numFmtId="0" fontId="9" fillId="2" borderId="15" xfId="0" applyFont="1" applyFill="1" applyBorder="1" applyAlignment="1">
      <alignment horizontal="left" vertical="center"/>
    </xf>
    <xf numFmtId="0" fontId="9" fillId="4" borderId="15" xfId="0" applyFont="1" applyFill="1" applyBorder="1" applyAlignment="1">
      <alignment vertical="center"/>
    </xf>
    <xf numFmtId="0" fontId="9" fillId="4" borderId="0" xfId="0" applyFont="1" applyFill="1" applyAlignment="1">
      <alignment vertical="center"/>
    </xf>
    <xf numFmtId="0" fontId="9" fillId="4" borderId="11" xfId="0" applyFont="1" applyFill="1" applyBorder="1" applyAlignment="1">
      <alignment vertical="center"/>
    </xf>
    <xf numFmtId="171" fontId="9" fillId="4" borderId="11" xfId="0" applyNumberFormat="1" applyFont="1" applyFill="1" applyBorder="1" applyAlignment="1">
      <alignment vertical="center"/>
    </xf>
    <xf numFmtId="171" fontId="9" fillId="4" borderId="9" xfId="0" applyNumberFormat="1" applyFont="1" applyFill="1" applyBorder="1" applyAlignment="1">
      <alignment vertical="center"/>
    </xf>
    <xf numFmtId="0" fontId="8" fillId="4" borderId="0" xfId="0" applyFont="1" applyFill="1" applyAlignment="1">
      <alignment vertical="center"/>
    </xf>
    <xf numFmtId="171" fontId="8" fillId="4" borderId="11" xfId="0" applyNumberFormat="1" applyFont="1" applyFill="1" applyBorder="1" applyAlignment="1">
      <alignment vertical="center"/>
    </xf>
    <xf numFmtId="171" fontId="8" fillId="4" borderId="9" xfId="0" applyNumberFormat="1" applyFont="1" applyFill="1" applyBorder="1" applyAlignment="1">
      <alignment vertical="center"/>
    </xf>
    <xf numFmtId="0" fontId="9" fillId="4" borderId="16" xfId="0" applyFont="1" applyFill="1" applyBorder="1" applyAlignment="1">
      <alignment vertical="center"/>
    </xf>
    <xf numFmtId="0" fontId="9" fillId="4" borderId="17" xfId="0" applyFont="1" applyFill="1" applyBorder="1" applyAlignment="1">
      <alignment vertical="center"/>
    </xf>
    <xf numFmtId="0" fontId="9" fillId="4" borderId="18" xfId="0" applyFont="1" applyFill="1" applyBorder="1" applyAlignment="1">
      <alignment vertical="center"/>
    </xf>
    <xf numFmtId="0" fontId="9" fillId="4" borderId="19" xfId="0" applyFont="1" applyFill="1" applyBorder="1" applyAlignment="1">
      <alignment vertical="center"/>
    </xf>
    <xf numFmtId="0" fontId="14" fillId="4" borderId="15" xfId="0" applyFont="1" applyFill="1" applyBorder="1" applyAlignment="1">
      <alignment vertical="center"/>
    </xf>
    <xf numFmtId="0" fontId="8" fillId="4" borderId="11" xfId="0" applyFont="1" applyFill="1" applyBorder="1" applyAlignment="1">
      <alignment vertical="center"/>
    </xf>
    <xf numFmtId="0" fontId="14" fillId="4" borderId="15" xfId="0" applyFont="1" applyFill="1" applyBorder="1" applyAlignment="1">
      <alignment horizontal="left" vertical="center"/>
    </xf>
    <xf numFmtId="0" fontId="14" fillId="8" borderId="20" xfId="0" applyFont="1" applyFill="1" applyBorder="1" applyAlignment="1">
      <alignment vertical="center"/>
    </xf>
    <xf numFmtId="0" fontId="9" fillId="8" borderId="21" xfId="0" applyFont="1" applyFill="1" applyBorder="1" applyAlignment="1">
      <alignment vertical="center"/>
    </xf>
    <xf numFmtId="0" fontId="8" fillId="8" borderId="21" xfId="0" applyFont="1" applyFill="1" applyBorder="1" applyAlignment="1">
      <alignment vertical="center"/>
    </xf>
    <xf numFmtId="0" fontId="8" fillId="8" borderId="22" xfId="0" applyFont="1" applyFill="1" applyBorder="1" applyAlignment="1">
      <alignment vertical="center"/>
    </xf>
    <xf numFmtId="171" fontId="8" fillId="8" borderId="23" xfId="0" applyNumberFormat="1" applyFont="1" applyFill="1" applyBorder="1" applyAlignment="1">
      <alignment vertical="center"/>
    </xf>
    <xf numFmtId="171" fontId="8" fillId="8" borderId="7" xfId="0" applyNumberFormat="1" applyFont="1" applyFill="1" applyBorder="1" applyAlignment="1">
      <alignment vertical="center"/>
    </xf>
    <xf numFmtId="0" fontId="9" fillId="4" borderId="9" xfId="0" applyFont="1" applyFill="1" applyBorder="1" applyAlignment="1">
      <alignment vertical="center"/>
    </xf>
    <xf numFmtId="0" fontId="14" fillId="2" borderId="13" xfId="0" applyFont="1" applyFill="1" applyBorder="1" applyAlignment="1">
      <alignment vertical="center"/>
    </xf>
    <xf numFmtId="0" fontId="8" fillId="2" borderId="14" xfId="0" applyFont="1" applyFill="1" applyBorder="1" applyAlignment="1">
      <alignment vertical="center"/>
    </xf>
    <xf numFmtId="0" fontId="9" fillId="2" borderId="14" xfId="0" applyFont="1" applyFill="1" applyBorder="1" applyAlignment="1">
      <alignment vertical="center"/>
    </xf>
    <xf numFmtId="0" fontId="9" fillId="2" borderId="10" xfId="0" applyFont="1" applyFill="1" applyBorder="1" applyAlignment="1">
      <alignment vertical="center"/>
    </xf>
    <xf numFmtId="171" fontId="8" fillId="2" borderId="10" xfId="0" applyNumberFormat="1" applyFont="1" applyFill="1" applyBorder="1" applyAlignment="1">
      <alignment vertical="center"/>
    </xf>
    <xf numFmtId="171" fontId="8" fillId="2" borderId="8" xfId="0" applyNumberFormat="1" applyFont="1" applyFill="1" applyBorder="1" applyAlignment="1">
      <alignment vertical="center"/>
    </xf>
    <xf numFmtId="0" fontId="14" fillId="2" borderId="16" xfId="0" applyFont="1" applyFill="1" applyBorder="1" applyAlignment="1">
      <alignment vertical="center"/>
    </xf>
    <xf numFmtId="0" fontId="8" fillId="2" borderId="17" xfId="0" applyFont="1" applyFill="1" applyBorder="1" applyAlignment="1">
      <alignment vertical="center"/>
    </xf>
    <xf numFmtId="0" fontId="8" fillId="2" borderId="18" xfId="0" applyFont="1" applyFill="1" applyBorder="1" applyAlignment="1">
      <alignment vertical="center"/>
    </xf>
    <xf numFmtId="171" fontId="8" fillId="2" borderId="18" xfId="0" applyNumberFormat="1" applyFont="1" applyFill="1" applyBorder="1" applyAlignment="1">
      <alignment vertical="center"/>
    </xf>
    <xf numFmtId="171" fontId="8" fillId="2" borderId="19" xfId="0" applyNumberFormat="1" applyFont="1" applyFill="1" applyBorder="1" applyAlignment="1">
      <alignment vertical="center"/>
    </xf>
    <xf numFmtId="0" fontId="9" fillId="8" borderId="22" xfId="0" applyFont="1" applyFill="1" applyBorder="1" applyAlignment="1">
      <alignment vertical="center"/>
    </xf>
    <xf numFmtId="0" fontId="20" fillId="6" borderId="24" xfId="0" applyFont="1" applyFill="1" applyBorder="1" applyAlignment="1">
      <alignment vertical="center"/>
    </xf>
    <xf numFmtId="0" fontId="20" fillId="6" borderId="25" xfId="0" applyFont="1" applyFill="1" applyBorder="1" applyAlignment="1">
      <alignment vertical="center"/>
    </xf>
    <xf numFmtId="171" fontId="20" fillId="6" borderId="22" xfId="0" applyNumberFormat="1" applyFont="1" applyFill="1" applyBorder="1" applyAlignment="1">
      <alignment vertical="center"/>
    </xf>
    <xf numFmtId="171" fontId="20" fillId="6" borderId="23" xfId="0" applyNumberFormat="1" applyFont="1" applyFill="1" applyBorder="1" applyAlignment="1">
      <alignment vertical="center"/>
    </xf>
    <xf numFmtId="171" fontId="20" fillId="6" borderId="7" xfId="0" applyNumberFormat="1" applyFont="1" applyFill="1" applyBorder="1" applyAlignment="1">
      <alignment vertical="center"/>
    </xf>
    <xf numFmtId="0" fontId="8" fillId="8" borderId="20" xfId="0" applyFont="1" applyFill="1" applyBorder="1" applyAlignment="1">
      <alignment vertical="center"/>
    </xf>
    <xf numFmtId="171" fontId="8" fillId="8" borderId="22" xfId="0" applyNumberFormat="1" applyFont="1" applyFill="1" applyBorder="1" applyAlignment="1">
      <alignment vertical="center"/>
    </xf>
    <xf numFmtId="0" fontId="9" fillId="2" borderId="11" xfId="0" applyFont="1" applyFill="1" applyBorder="1" applyAlignment="1">
      <alignment vertical="center" wrapText="1"/>
    </xf>
    <xf numFmtId="3" fontId="8" fillId="2" borderId="11" xfId="0" applyNumberFormat="1" applyFont="1" applyFill="1" applyBorder="1" applyAlignment="1">
      <alignment vertical="center"/>
    </xf>
    <xf numFmtId="3" fontId="8" fillId="2" borderId="9" xfId="0" applyNumberFormat="1" applyFont="1" applyFill="1" applyBorder="1" applyAlignment="1">
      <alignment vertical="center"/>
    </xf>
    <xf numFmtId="3" fontId="9" fillId="2" borderId="11" xfId="0" applyNumberFormat="1" applyFont="1" applyFill="1" applyBorder="1" applyAlignment="1">
      <alignment vertical="center"/>
    </xf>
    <xf numFmtId="3" fontId="9" fillId="2" borderId="9" xfId="0" applyNumberFormat="1" applyFont="1" applyFill="1" applyBorder="1" applyAlignment="1">
      <alignment vertical="center"/>
    </xf>
    <xf numFmtId="3" fontId="9" fillId="4" borderId="11" xfId="0" applyNumberFormat="1" applyFont="1" applyFill="1" applyBorder="1" applyAlignment="1">
      <alignment vertical="center"/>
    </xf>
    <xf numFmtId="3" fontId="9" fillId="4" borderId="9" xfId="0" applyNumberFormat="1" applyFont="1" applyFill="1" applyBorder="1" applyAlignment="1">
      <alignment vertical="center"/>
    </xf>
    <xf numFmtId="3" fontId="8" fillId="4" borderId="11" xfId="0" applyNumberFormat="1" applyFont="1" applyFill="1" applyBorder="1" applyAlignment="1">
      <alignment vertical="center"/>
    </xf>
    <xf numFmtId="3" fontId="8" fillId="4" borderId="9" xfId="0" applyNumberFormat="1" applyFont="1" applyFill="1" applyBorder="1" applyAlignment="1">
      <alignment vertical="center"/>
    </xf>
    <xf numFmtId="3" fontId="9" fillId="4" borderId="18" xfId="0" applyNumberFormat="1" applyFont="1" applyFill="1" applyBorder="1" applyAlignment="1">
      <alignment vertical="center"/>
    </xf>
    <xf numFmtId="3" fontId="9" fillId="4" borderId="19" xfId="0" applyNumberFormat="1" applyFont="1" applyFill="1" applyBorder="1" applyAlignment="1">
      <alignment vertical="center"/>
    </xf>
    <xf numFmtId="3" fontId="8" fillId="8" borderId="23" xfId="0" applyNumberFormat="1" applyFont="1" applyFill="1" applyBorder="1" applyAlignment="1">
      <alignment vertical="center"/>
    </xf>
    <xf numFmtId="3" fontId="8" fillId="8" borderId="7" xfId="0" applyNumberFormat="1" applyFont="1" applyFill="1" applyBorder="1" applyAlignment="1">
      <alignment vertical="center"/>
    </xf>
    <xf numFmtId="3" fontId="8" fillId="2" borderId="10" xfId="0" applyNumberFormat="1" applyFont="1" applyFill="1" applyBorder="1" applyAlignment="1">
      <alignment vertical="center"/>
    </xf>
    <xf numFmtId="3" fontId="8" fillId="2" borderId="8" xfId="0" applyNumberFormat="1" applyFont="1" applyFill="1" applyBorder="1" applyAlignment="1">
      <alignment vertical="center"/>
    </xf>
    <xf numFmtId="3" fontId="8" fillId="2" borderId="18" xfId="0" applyNumberFormat="1" applyFont="1" applyFill="1" applyBorder="1" applyAlignment="1">
      <alignment vertical="center"/>
    </xf>
    <xf numFmtId="3" fontId="8" fillId="2" borderId="19" xfId="0" applyNumberFormat="1" applyFont="1" applyFill="1" applyBorder="1" applyAlignment="1">
      <alignment vertical="center"/>
    </xf>
    <xf numFmtId="3" fontId="20" fillId="6" borderId="23" xfId="0" applyNumberFormat="1" applyFont="1" applyFill="1" applyBorder="1" applyAlignment="1">
      <alignment vertical="center"/>
    </xf>
    <xf numFmtId="3" fontId="20" fillId="6" borderId="7" xfId="0" applyNumberFormat="1" applyFont="1" applyFill="1" applyBorder="1" applyAlignment="1">
      <alignment vertical="center"/>
    </xf>
    <xf numFmtId="0" fontId="0" fillId="2" borderId="26" xfId="0" applyFill="1" applyBorder="1"/>
    <xf numFmtId="168" fontId="0" fillId="2" borderId="27" xfId="1" applyNumberFormat="1" applyFont="1" applyFill="1" applyBorder="1"/>
    <xf numFmtId="3" fontId="8" fillId="2" borderId="26" xfId="0" applyNumberFormat="1" applyFont="1" applyFill="1" applyBorder="1"/>
    <xf numFmtId="168" fontId="8" fillId="2" borderId="27" xfId="1" applyNumberFormat="1" applyFont="1" applyFill="1" applyBorder="1"/>
    <xf numFmtId="0" fontId="8" fillId="2" borderId="26" xfId="0" applyFont="1" applyFill="1" applyBorder="1"/>
    <xf numFmtId="3" fontId="7" fillId="4" borderId="26" xfId="0" applyNumberFormat="1" applyFont="1" applyFill="1" applyBorder="1"/>
    <xf numFmtId="168" fontId="0" fillId="4" borderId="27" xfId="1" applyNumberFormat="1" applyFont="1" applyFill="1" applyBorder="1"/>
    <xf numFmtId="3" fontId="9" fillId="4" borderId="26" xfId="0" applyNumberFormat="1" applyFont="1" applyFill="1" applyBorder="1"/>
    <xf numFmtId="3" fontId="8" fillId="4" borderId="26" xfId="0" applyNumberFormat="1" applyFont="1" applyFill="1" applyBorder="1"/>
    <xf numFmtId="0" fontId="0" fillId="4" borderId="26" xfId="0" applyFill="1" applyBorder="1"/>
    <xf numFmtId="168" fontId="7" fillId="4" borderId="27" xfId="1" applyNumberFormat="1" applyFont="1" applyFill="1" applyBorder="1"/>
    <xf numFmtId="17" fontId="16" fillId="6" borderId="26" xfId="0" applyNumberFormat="1" applyFont="1" applyFill="1" applyBorder="1" applyAlignment="1">
      <alignment horizontal="center"/>
    </xf>
    <xf numFmtId="17" fontId="16" fillId="6" borderId="27" xfId="0" applyNumberFormat="1" applyFont="1" applyFill="1" applyBorder="1" applyAlignment="1">
      <alignment horizontal="center"/>
    </xf>
    <xf numFmtId="3" fontId="8" fillId="4" borderId="28" xfId="0" applyNumberFormat="1" applyFont="1" applyFill="1" applyBorder="1"/>
    <xf numFmtId="168" fontId="8" fillId="4" borderId="26" xfId="1" applyNumberFormat="1" applyFont="1" applyFill="1" applyBorder="1"/>
    <xf numFmtId="168" fontId="8" fillId="4" borderId="27" xfId="1" applyNumberFormat="1" applyFont="1" applyFill="1" applyBorder="1"/>
    <xf numFmtId="0" fontId="8" fillId="4" borderId="24" xfId="0" applyFont="1" applyFill="1" applyBorder="1"/>
    <xf numFmtId="0" fontId="8" fillId="4" borderId="25" xfId="0" applyFont="1" applyFill="1" applyBorder="1"/>
    <xf numFmtId="0" fontId="8" fillId="4" borderId="29" xfId="0" applyFont="1" applyFill="1" applyBorder="1"/>
    <xf numFmtId="3" fontId="8" fillId="4" borderId="30" xfId="0" applyNumberFormat="1" applyFont="1" applyFill="1" applyBorder="1"/>
    <xf numFmtId="3" fontId="8" fillId="4" borderId="31" xfId="0" applyNumberFormat="1" applyFont="1" applyFill="1" applyBorder="1"/>
    <xf numFmtId="3" fontId="8" fillId="4" borderId="23" xfId="0" applyNumberFormat="1" applyFont="1" applyFill="1" applyBorder="1"/>
    <xf numFmtId="0" fontId="16" fillId="6" borderId="15" xfId="0" applyFont="1" applyFill="1" applyBorder="1"/>
    <xf numFmtId="17" fontId="16" fillId="6" borderId="11" xfId="0" applyNumberFormat="1" applyFont="1" applyFill="1" applyBorder="1" applyAlignment="1">
      <alignment horizontal="center"/>
    </xf>
    <xf numFmtId="168" fontId="8" fillId="2" borderId="11" xfId="1" applyNumberFormat="1" applyFont="1" applyFill="1" applyBorder="1"/>
    <xf numFmtId="0" fontId="0" fillId="2" borderId="15" xfId="0" applyFill="1" applyBorder="1"/>
    <xf numFmtId="168" fontId="0" fillId="2" borderId="11" xfId="1" applyNumberFormat="1" applyFont="1" applyFill="1" applyBorder="1"/>
    <xf numFmtId="0" fontId="0" fillId="4" borderId="15" xfId="0" applyFill="1" applyBorder="1"/>
    <xf numFmtId="168" fontId="8" fillId="4" borderId="11" xfId="1" applyNumberFormat="1" applyFont="1" applyFill="1" applyBorder="1"/>
    <xf numFmtId="168" fontId="0" fillId="4" borderId="11" xfId="1" applyNumberFormat="1" applyFont="1" applyFill="1" applyBorder="1"/>
    <xf numFmtId="0" fontId="0" fillId="5" borderId="15" xfId="0" applyFill="1" applyBorder="1"/>
    <xf numFmtId="168" fontId="7" fillId="4" borderId="11" xfId="1" applyNumberFormat="1" applyFont="1" applyFill="1" applyBorder="1"/>
    <xf numFmtId="0" fontId="20" fillId="6" borderId="34" xfId="0" applyFont="1" applyFill="1" applyBorder="1"/>
    <xf numFmtId="0" fontId="20" fillId="6" borderId="35" xfId="0" applyFont="1" applyFill="1" applyBorder="1"/>
    <xf numFmtId="3" fontId="20" fillId="6" borderId="36" xfId="0" applyNumberFormat="1" applyFont="1" applyFill="1" applyBorder="1"/>
    <xf numFmtId="3" fontId="20" fillId="6" borderId="37" xfId="0" applyNumberFormat="1" applyFont="1" applyFill="1" applyBorder="1"/>
    <xf numFmtId="3" fontId="20" fillId="6" borderId="12" xfId="0" applyNumberFormat="1" applyFont="1" applyFill="1" applyBorder="1"/>
    <xf numFmtId="41" fontId="0" fillId="0" borderId="0" xfId="80" applyFont="1"/>
    <xf numFmtId="0" fontId="15" fillId="2" borderId="0" xfId="0" applyFont="1" applyFill="1"/>
    <xf numFmtId="41" fontId="7" fillId="4" borderId="26" xfId="80" applyFont="1" applyFill="1" applyBorder="1"/>
    <xf numFmtId="0" fontId="7" fillId="2" borderId="1" xfId="0" applyFont="1" applyFill="1" applyBorder="1"/>
    <xf numFmtId="0" fontId="13" fillId="0" borderId="0" xfId="0" applyFont="1"/>
    <xf numFmtId="169" fontId="13" fillId="0" borderId="0" xfId="0" applyNumberFormat="1" applyFont="1"/>
    <xf numFmtId="171" fontId="13" fillId="0" borderId="0" xfId="0" applyNumberFormat="1" applyFont="1"/>
    <xf numFmtId="168" fontId="7" fillId="0" borderId="0" xfId="0" applyNumberFormat="1" applyFont="1"/>
    <xf numFmtId="168" fontId="13" fillId="0" borderId="0" xfId="0" applyNumberFormat="1" applyFont="1"/>
    <xf numFmtId="172" fontId="7" fillId="0" borderId="0" xfId="119" applyNumberFormat="1" applyFont="1" applyFill="1" applyBorder="1"/>
    <xf numFmtId="171" fontId="7" fillId="0" borderId="0" xfId="0" applyNumberFormat="1" applyFont="1" applyAlignment="1">
      <alignment horizontal="right" indent="1"/>
    </xf>
    <xf numFmtId="3" fontId="13" fillId="0" borderId="0" xfId="0" applyNumberFormat="1" applyFont="1"/>
    <xf numFmtId="171" fontId="20" fillId="0" borderId="0" xfId="0" applyNumberFormat="1" applyFont="1" applyAlignment="1">
      <alignment horizontal="right" indent="1"/>
    </xf>
    <xf numFmtId="3" fontId="7" fillId="2" borderId="9" xfId="0" applyNumberFormat="1" applyFont="1" applyFill="1" applyBorder="1"/>
    <xf numFmtId="0" fontId="7" fillId="2" borderId="9" xfId="0" applyFont="1" applyFill="1" applyBorder="1"/>
    <xf numFmtId="3" fontId="8" fillId="2" borderId="9" xfId="0" applyNumberFormat="1" applyFont="1" applyFill="1" applyBorder="1"/>
    <xf numFmtId="3" fontId="7" fillId="2" borderId="9" xfId="0" applyNumberFormat="1" applyFont="1" applyFill="1" applyBorder="1" applyAlignment="1">
      <alignment vertical="center"/>
    </xf>
    <xf numFmtId="17" fontId="20" fillId="6" borderId="39" xfId="0" applyNumberFormat="1" applyFont="1" applyFill="1" applyBorder="1" applyAlignment="1">
      <alignment horizontal="center"/>
    </xf>
    <xf numFmtId="17" fontId="20" fillId="6" borderId="40" xfId="0" applyNumberFormat="1" applyFont="1" applyFill="1" applyBorder="1" applyAlignment="1">
      <alignment horizontal="center"/>
    </xf>
    <xf numFmtId="17" fontId="20" fillId="6" borderId="41" xfId="0" applyNumberFormat="1" applyFont="1" applyFill="1" applyBorder="1" applyAlignment="1">
      <alignment horizontal="center"/>
    </xf>
    <xf numFmtId="3" fontId="7" fillId="2" borderId="42" xfId="0" applyNumberFormat="1" applyFont="1" applyFill="1" applyBorder="1"/>
    <xf numFmtId="3" fontId="7" fillId="2" borderId="43" xfId="0" applyNumberFormat="1" applyFont="1" applyFill="1" applyBorder="1"/>
    <xf numFmtId="0" fontId="7" fillId="2" borderId="42" xfId="0" applyFont="1" applyFill="1" applyBorder="1"/>
    <xf numFmtId="0" fontId="7" fillId="2" borderId="43" xfId="0" applyFont="1" applyFill="1" applyBorder="1"/>
    <xf numFmtId="3" fontId="8" fillId="2" borderId="42" xfId="0" applyNumberFormat="1" applyFont="1" applyFill="1" applyBorder="1"/>
    <xf numFmtId="3" fontId="8" fillId="2" borderId="43" xfId="0" applyNumberFormat="1" applyFont="1" applyFill="1" applyBorder="1"/>
    <xf numFmtId="3" fontId="7" fillId="2" borderId="42" xfId="0" applyNumberFormat="1" applyFont="1" applyFill="1" applyBorder="1" applyAlignment="1">
      <alignment vertical="center"/>
    </xf>
    <xf numFmtId="3" fontId="7" fillId="2" borderId="43" xfId="0" applyNumberFormat="1" applyFont="1" applyFill="1" applyBorder="1" applyAlignment="1">
      <alignment vertical="center"/>
    </xf>
    <xf numFmtId="3" fontId="7" fillId="2" borderId="11" xfId="0" applyNumberFormat="1" applyFont="1" applyFill="1" applyBorder="1"/>
    <xf numFmtId="0" fontId="7" fillId="2" borderId="11" xfId="0" applyFont="1" applyFill="1" applyBorder="1"/>
    <xf numFmtId="3" fontId="8" fillId="2" borderId="11" xfId="0" applyNumberFormat="1" applyFont="1" applyFill="1" applyBorder="1"/>
    <xf numFmtId="3" fontId="7" fillId="2" borderId="11" xfId="0" applyNumberFormat="1" applyFont="1" applyFill="1" applyBorder="1" applyAlignment="1">
      <alignment vertical="center"/>
    </xf>
    <xf numFmtId="3" fontId="7" fillId="2" borderId="45" xfId="0" applyNumberFormat="1" applyFont="1" applyFill="1" applyBorder="1"/>
    <xf numFmtId="0" fontId="7" fillId="2" borderId="45" xfId="0" applyFont="1" applyFill="1" applyBorder="1"/>
    <xf numFmtId="3" fontId="8" fillId="2" borderId="45" xfId="0" applyNumberFormat="1" applyFont="1" applyFill="1" applyBorder="1"/>
    <xf numFmtId="3" fontId="7" fillId="2" borderId="45" xfId="0" applyNumberFormat="1" applyFont="1" applyFill="1" applyBorder="1" applyAlignment="1">
      <alignment vertical="center"/>
    </xf>
    <xf numFmtId="3" fontId="7" fillId="2" borderId="27" xfId="0" applyNumberFormat="1" applyFont="1" applyFill="1" applyBorder="1"/>
    <xf numFmtId="0" fontId="7" fillId="2" borderId="27" xfId="0" applyFont="1" applyFill="1" applyBorder="1"/>
    <xf numFmtId="3" fontId="8" fillId="2" borderId="27" xfId="0" applyNumberFormat="1" applyFont="1" applyFill="1" applyBorder="1"/>
    <xf numFmtId="3" fontId="7" fillId="2" borderId="27" xfId="0" applyNumberFormat="1" applyFont="1" applyFill="1" applyBorder="1" applyAlignment="1">
      <alignment vertical="center"/>
    </xf>
    <xf numFmtId="0" fontId="8" fillId="2" borderId="27" xfId="0" applyFont="1" applyFill="1" applyBorder="1"/>
    <xf numFmtId="0" fontId="7" fillId="2" borderId="26" xfId="0" applyFont="1" applyFill="1" applyBorder="1"/>
    <xf numFmtId="0" fontId="7" fillId="2" borderId="27" xfId="0" applyFont="1" applyFill="1" applyBorder="1" applyAlignment="1">
      <alignment wrapText="1"/>
    </xf>
    <xf numFmtId="0" fontId="16" fillId="6" borderId="49" xfId="0" applyFont="1" applyFill="1" applyBorder="1"/>
    <xf numFmtId="0" fontId="16" fillId="6" borderId="50" xfId="0" applyFont="1" applyFill="1" applyBorder="1"/>
    <xf numFmtId="0" fontId="16" fillId="6" borderId="51" xfId="0" applyFont="1" applyFill="1" applyBorder="1"/>
    <xf numFmtId="17" fontId="17" fillId="6" borderId="51" xfId="0" applyNumberFormat="1" applyFont="1" applyFill="1" applyBorder="1" applyAlignment="1">
      <alignment horizontal="center"/>
    </xf>
    <xf numFmtId="17" fontId="17" fillId="6" borderId="38" xfId="0" applyNumberFormat="1" applyFont="1" applyFill="1" applyBorder="1" applyAlignment="1">
      <alignment horizontal="center"/>
    </xf>
    <xf numFmtId="17" fontId="20" fillId="6" borderId="52" xfId="0" applyNumberFormat="1" applyFont="1" applyFill="1" applyBorder="1" applyAlignment="1">
      <alignment horizontal="center"/>
    </xf>
    <xf numFmtId="17" fontId="20" fillId="6" borderId="53" xfId="0" applyNumberFormat="1" applyFont="1" applyFill="1" applyBorder="1" applyAlignment="1">
      <alignment horizontal="center"/>
    </xf>
    <xf numFmtId="17" fontId="20" fillId="6" borderId="54" xfId="0" applyNumberFormat="1" applyFont="1" applyFill="1" applyBorder="1" applyAlignment="1">
      <alignment horizontal="center"/>
    </xf>
    <xf numFmtId="17" fontId="20" fillId="6" borderId="55" xfId="0" applyNumberFormat="1" applyFont="1" applyFill="1" applyBorder="1" applyAlignment="1">
      <alignment horizontal="center"/>
    </xf>
    <xf numFmtId="0" fontId="8" fillId="2" borderId="24" xfId="0" applyFont="1" applyFill="1" applyBorder="1"/>
    <xf numFmtId="0" fontId="8" fillId="2" borderId="25" xfId="0" applyFont="1" applyFill="1" applyBorder="1"/>
    <xf numFmtId="0" fontId="8" fillId="2" borderId="31" xfId="0" applyFont="1" applyFill="1" applyBorder="1"/>
    <xf numFmtId="3" fontId="8" fillId="2" borderId="31" xfId="0" applyNumberFormat="1" applyFont="1" applyFill="1" applyBorder="1"/>
    <xf numFmtId="3" fontId="8" fillId="2" borderId="56" xfId="0" applyNumberFormat="1" applyFont="1" applyFill="1" applyBorder="1"/>
    <xf numFmtId="3" fontId="8" fillId="2" borderId="23" xfId="0" applyNumberFormat="1" applyFont="1" applyFill="1" applyBorder="1"/>
    <xf numFmtId="3" fontId="8" fillId="2" borderId="7" xfId="0" applyNumberFormat="1" applyFont="1" applyFill="1" applyBorder="1"/>
    <xf numFmtId="3" fontId="8" fillId="2" borderId="57" xfId="0" applyNumberFormat="1" applyFont="1" applyFill="1" applyBorder="1"/>
    <xf numFmtId="3" fontId="8" fillId="2" borderId="58" xfId="0" applyNumberFormat="1" applyFont="1" applyFill="1" applyBorder="1"/>
    <xf numFmtId="0" fontId="7" fillId="8" borderId="21" xfId="0" applyFont="1" applyFill="1" applyBorder="1"/>
    <xf numFmtId="0" fontId="8" fillId="8" borderId="59" xfId="0" applyFont="1" applyFill="1" applyBorder="1"/>
    <xf numFmtId="3" fontId="8" fillId="8" borderId="31" xfId="0" applyNumberFormat="1" applyFont="1" applyFill="1" applyBorder="1"/>
    <xf numFmtId="3" fontId="8" fillId="8" borderId="56" xfId="0" applyNumberFormat="1" applyFont="1" applyFill="1" applyBorder="1"/>
    <xf numFmtId="3" fontId="8" fillId="8" borderId="23" xfId="0" applyNumberFormat="1" applyFont="1" applyFill="1" applyBorder="1"/>
    <xf numFmtId="3" fontId="8" fillId="8" borderId="7" xfId="0" applyNumberFormat="1" applyFont="1" applyFill="1" applyBorder="1"/>
    <xf numFmtId="3" fontId="8" fillId="8" borderId="57" xfId="0" applyNumberFormat="1" applyFont="1" applyFill="1" applyBorder="1"/>
    <xf numFmtId="3" fontId="8" fillId="8" borderId="58" xfId="0" applyNumberFormat="1" applyFont="1" applyFill="1" applyBorder="1"/>
    <xf numFmtId="0" fontId="8" fillId="2" borderId="60" xfId="0" applyFont="1" applyFill="1" applyBorder="1"/>
    <xf numFmtId="0" fontId="8" fillId="2" borderId="13" xfId="0" applyFont="1" applyFill="1" applyBorder="1"/>
    <xf numFmtId="0" fontId="8" fillId="2" borderId="33" xfId="0" applyFont="1" applyFill="1" applyBorder="1"/>
    <xf numFmtId="3" fontId="8" fillId="2" borderId="33" xfId="0" applyNumberFormat="1" applyFont="1" applyFill="1" applyBorder="1"/>
    <xf numFmtId="3" fontId="8" fillId="2" borderId="61" xfId="0" applyNumberFormat="1" applyFont="1" applyFill="1" applyBorder="1"/>
    <xf numFmtId="3" fontId="8" fillId="2" borderId="10" xfId="0" applyNumberFormat="1" applyFont="1" applyFill="1" applyBorder="1"/>
    <xf numFmtId="3" fontId="8" fillId="2" borderId="8" xfId="0" applyNumberFormat="1" applyFont="1" applyFill="1" applyBorder="1"/>
    <xf numFmtId="3" fontId="8" fillId="2" borderId="62" xfId="0" applyNumberFormat="1" applyFont="1" applyFill="1" applyBorder="1"/>
    <xf numFmtId="3" fontId="8" fillId="2" borderId="63" xfId="0" applyNumberFormat="1" applyFont="1" applyFill="1" applyBorder="1"/>
    <xf numFmtId="0" fontId="7" fillId="8" borderId="59" xfId="0" applyFont="1" applyFill="1" applyBorder="1"/>
    <xf numFmtId="0" fontId="8" fillId="8" borderId="64" xfId="0" applyFont="1" applyFill="1" applyBorder="1"/>
    <xf numFmtId="0" fontId="8" fillId="8" borderId="65" xfId="0" applyFont="1" applyFill="1" applyBorder="1"/>
    <xf numFmtId="0" fontId="8" fillId="8" borderId="66" xfId="0" applyFont="1" applyFill="1" applyBorder="1"/>
    <xf numFmtId="3" fontId="8" fillId="8" borderId="67" xfId="0" applyNumberFormat="1" applyFont="1" applyFill="1" applyBorder="1"/>
    <xf numFmtId="3" fontId="8" fillId="8" borderId="68" xfId="0" applyNumberFormat="1" applyFont="1" applyFill="1" applyBorder="1"/>
    <xf numFmtId="3" fontId="8" fillId="8" borderId="69" xfId="0" applyNumberFormat="1" applyFont="1" applyFill="1" applyBorder="1"/>
    <xf numFmtId="3" fontId="8" fillId="8" borderId="70" xfId="0" applyNumberFormat="1" applyFont="1" applyFill="1" applyBorder="1"/>
    <xf numFmtId="3" fontId="8" fillId="8" borderId="71" xfId="0" applyNumberFormat="1" applyFont="1" applyFill="1" applyBorder="1"/>
    <xf numFmtId="3" fontId="8" fillId="8" borderId="72" xfId="0" applyNumberFormat="1" applyFont="1" applyFill="1" applyBorder="1"/>
    <xf numFmtId="0" fontId="20" fillId="6" borderId="24" xfId="0" applyFont="1" applyFill="1" applyBorder="1"/>
    <xf numFmtId="0" fontId="20" fillId="6" borderId="73" xfId="0" applyFont="1" applyFill="1" applyBorder="1"/>
    <xf numFmtId="0" fontId="20" fillId="6" borderId="74" xfId="0" applyFont="1" applyFill="1" applyBorder="1"/>
    <xf numFmtId="3" fontId="20" fillId="6" borderId="31" xfId="0" applyNumberFormat="1" applyFont="1" applyFill="1" applyBorder="1"/>
    <xf numFmtId="3" fontId="20" fillId="6" borderId="56" xfId="0" applyNumberFormat="1" applyFont="1" applyFill="1" applyBorder="1"/>
    <xf numFmtId="3" fontId="20" fillId="6" borderId="23" xfId="0" applyNumberFormat="1" applyFont="1" applyFill="1" applyBorder="1"/>
    <xf numFmtId="3" fontId="20" fillId="6" borderId="7" xfId="0" applyNumberFormat="1" applyFont="1" applyFill="1" applyBorder="1"/>
    <xf numFmtId="3" fontId="20" fillId="6" borderId="57" xfId="0" applyNumberFormat="1" applyFont="1" applyFill="1" applyBorder="1"/>
    <xf numFmtId="3" fontId="20" fillId="6" borderId="58" xfId="0" applyNumberFormat="1" applyFont="1" applyFill="1" applyBorder="1"/>
    <xf numFmtId="0" fontId="8" fillId="2" borderId="30" xfId="0" applyFont="1" applyFill="1" applyBorder="1"/>
    <xf numFmtId="0" fontId="8" fillId="8" borderId="75" xfId="0" applyFont="1" applyFill="1" applyBorder="1"/>
    <xf numFmtId="0" fontId="20" fillId="6" borderId="30" xfId="0" applyFont="1" applyFill="1" applyBorder="1"/>
    <xf numFmtId="170" fontId="8" fillId="2" borderId="9" xfId="0" applyNumberFormat="1" applyFont="1" applyFill="1" applyBorder="1"/>
    <xf numFmtId="0" fontId="0" fillId="2" borderId="11" xfId="0" applyFill="1" applyBorder="1"/>
    <xf numFmtId="0" fontId="8" fillId="2" borderId="11" xfId="0" applyFont="1" applyFill="1" applyBorder="1"/>
    <xf numFmtId="0" fontId="21" fillId="6" borderId="49" xfId="0" applyFont="1" applyFill="1" applyBorder="1"/>
    <xf numFmtId="0" fontId="21" fillId="6" borderId="50" xfId="0" applyFont="1" applyFill="1" applyBorder="1"/>
    <xf numFmtId="0" fontId="21" fillId="6" borderId="52" xfId="0" applyFont="1" applyFill="1" applyBorder="1"/>
    <xf numFmtId="0" fontId="8" fillId="2" borderId="23" xfId="0" applyFont="1" applyFill="1" applyBorder="1"/>
    <xf numFmtId="170" fontId="8" fillId="2" borderId="7" xfId="0" applyNumberFormat="1" applyFont="1" applyFill="1" applyBorder="1"/>
    <xf numFmtId="0" fontId="20" fillId="6" borderId="25" xfId="0" applyFont="1" applyFill="1" applyBorder="1"/>
    <xf numFmtId="0" fontId="20" fillId="6" borderId="23" xfId="0" applyFont="1" applyFill="1" applyBorder="1"/>
    <xf numFmtId="170" fontId="8" fillId="2" borderId="42" xfId="0" applyNumberFormat="1" applyFont="1" applyFill="1" applyBorder="1"/>
    <xf numFmtId="170" fontId="8" fillId="2" borderId="43" xfId="0" applyNumberFormat="1" applyFont="1" applyFill="1" applyBorder="1"/>
    <xf numFmtId="170" fontId="8" fillId="2" borderId="58" xfId="0" applyNumberFormat="1" applyFont="1" applyFill="1" applyBorder="1"/>
    <xf numFmtId="170" fontId="8" fillId="2" borderId="57" xfId="0" applyNumberFormat="1" applyFont="1" applyFill="1" applyBorder="1"/>
    <xf numFmtId="171" fontId="20" fillId="6" borderId="76" xfId="0" applyNumberFormat="1" applyFont="1" applyFill="1" applyBorder="1"/>
    <xf numFmtId="171" fontId="20" fillId="6" borderId="77" xfId="0" applyNumberFormat="1" applyFont="1" applyFill="1" applyBorder="1"/>
    <xf numFmtId="171" fontId="20" fillId="6" borderId="78" xfId="0" applyNumberFormat="1" applyFont="1" applyFill="1" applyBorder="1"/>
    <xf numFmtId="17" fontId="20" fillId="6" borderId="38" xfId="0" applyNumberFormat="1" applyFont="1" applyFill="1" applyBorder="1" applyAlignment="1">
      <alignment horizontal="center"/>
    </xf>
    <xf numFmtId="170" fontId="8" fillId="2" borderId="45" xfId="0" applyNumberFormat="1" applyFont="1" applyFill="1" applyBorder="1"/>
    <xf numFmtId="170" fontId="8" fillId="2" borderId="56" xfId="0" applyNumberFormat="1" applyFont="1" applyFill="1" applyBorder="1"/>
    <xf numFmtId="171" fontId="20" fillId="6" borderId="79" xfId="0" applyNumberFormat="1" applyFont="1" applyFill="1" applyBorder="1"/>
    <xf numFmtId="3" fontId="8" fillId="0" borderId="0" xfId="0" applyNumberFormat="1" applyFont="1" applyAlignment="1">
      <alignment horizontal="right"/>
    </xf>
    <xf numFmtId="17" fontId="20" fillId="6" borderId="44" xfId="0" applyNumberFormat="1" applyFont="1" applyFill="1" applyBorder="1" applyAlignment="1">
      <alignment horizontal="center"/>
    </xf>
    <xf numFmtId="171" fontId="8" fillId="3" borderId="45" xfId="0" applyNumberFormat="1" applyFont="1" applyFill="1" applyBorder="1" applyAlignment="1">
      <alignment horizontal="right" indent="1"/>
    </xf>
    <xf numFmtId="171" fontId="0" fillId="3" borderId="45" xfId="0" applyNumberFormat="1" applyFill="1" applyBorder="1" applyAlignment="1">
      <alignment horizontal="right" indent="1"/>
    </xf>
    <xf numFmtId="0" fontId="0" fillId="3" borderId="45" xfId="0" applyFill="1" applyBorder="1" applyAlignment="1">
      <alignment horizontal="right" indent="1"/>
    </xf>
    <xf numFmtId="171" fontId="8" fillId="3" borderId="9" xfId="0" applyNumberFormat="1" applyFont="1" applyFill="1" applyBorder="1" applyAlignment="1">
      <alignment horizontal="right" indent="1"/>
    </xf>
    <xf numFmtId="171" fontId="0" fillId="3" borderId="9" xfId="0" applyNumberFormat="1" applyFill="1" applyBorder="1" applyAlignment="1">
      <alignment horizontal="right" indent="1"/>
    </xf>
    <xf numFmtId="0" fontId="0" fillId="3" borderId="9" xfId="0" applyFill="1" applyBorder="1" applyAlignment="1">
      <alignment horizontal="right" indent="1"/>
    </xf>
    <xf numFmtId="171" fontId="8" fillId="3" borderId="42" xfId="0" applyNumberFormat="1" applyFont="1" applyFill="1" applyBorder="1" applyAlignment="1">
      <alignment horizontal="right" indent="1"/>
    </xf>
    <xf numFmtId="171" fontId="8" fillId="3" borderId="43" xfId="0" applyNumberFormat="1" applyFont="1" applyFill="1" applyBorder="1" applyAlignment="1">
      <alignment horizontal="right" indent="1"/>
    </xf>
    <xf numFmtId="171" fontId="0" fillId="3" borderId="42" xfId="0" applyNumberFormat="1" applyFill="1" applyBorder="1" applyAlignment="1">
      <alignment horizontal="right" indent="1"/>
    </xf>
    <xf numFmtId="171" fontId="0" fillId="3" borderId="43" xfId="0" applyNumberFormat="1" applyFill="1" applyBorder="1" applyAlignment="1">
      <alignment horizontal="right" indent="1"/>
    </xf>
    <xf numFmtId="0" fontId="0" fillId="3" borderId="42" xfId="0" applyFill="1" applyBorder="1" applyAlignment="1">
      <alignment horizontal="right" indent="1"/>
    </xf>
    <xf numFmtId="0" fontId="0" fillId="3" borderId="43" xfId="0" applyFill="1" applyBorder="1" applyAlignment="1">
      <alignment horizontal="right" indent="1"/>
    </xf>
    <xf numFmtId="17" fontId="20" fillId="6" borderId="46" xfId="0" applyNumberFormat="1" applyFont="1" applyFill="1" applyBorder="1" applyAlignment="1">
      <alignment horizontal="center"/>
    </xf>
    <xf numFmtId="171" fontId="8" fillId="3" borderId="27" xfId="0" applyNumberFormat="1" applyFont="1" applyFill="1" applyBorder="1" applyAlignment="1">
      <alignment horizontal="right" indent="1"/>
    </xf>
    <xf numFmtId="171" fontId="0" fillId="3" borderId="27" xfId="0" applyNumberFormat="1" applyFill="1" applyBorder="1" applyAlignment="1">
      <alignment horizontal="right" indent="1"/>
    </xf>
    <xf numFmtId="0" fontId="0" fillId="3" borderId="27" xfId="0" applyFill="1" applyBorder="1" applyAlignment="1">
      <alignment horizontal="right" indent="1"/>
    </xf>
    <xf numFmtId="0" fontId="20" fillId="6" borderId="47" xfId="0" applyFont="1" applyFill="1" applyBorder="1"/>
    <xf numFmtId="0" fontId="20" fillId="6" borderId="48" xfId="0" applyFont="1" applyFill="1" applyBorder="1"/>
    <xf numFmtId="0" fontId="20" fillId="6" borderId="46" xfId="0" applyFont="1" applyFill="1" applyBorder="1"/>
    <xf numFmtId="0" fontId="8" fillId="3" borderId="26" xfId="0" applyFont="1" applyFill="1" applyBorder="1"/>
    <xf numFmtId="0" fontId="8" fillId="3" borderId="27" xfId="0" applyFont="1" applyFill="1" applyBorder="1"/>
    <xf numFmtId="0" fontId="0" fillId="3" borderId="26" xfId="0" applyFill="1" applyBorder="1"/>
    <xf numFmtId="0" fontId="0" fillId="3" borderId="27" xfId="0" applyFill="1" applyBorder="1"/>
    <xf numFmtId="0" fontId="9" fillId="3" borderId="27" xfId="0" applyFont="1" applyFill="1" applyBorder="1"/>
    <xf numFmtId="0" fontId="0" fillId="2" borderId="27" xfId="0" applyFill="1" applyBorder="1"/>
    <xf numFmtId="0" fontId="8" fillId="3" borderId="25" xfId="0" applyFont="1" applyFill="1" applyBorder="1"/>
    <xf numFmtId="0" fontId="8" fillId="3" borderId="31" xfId="0" applyFont="1" applyFill="1" applyBorder="1"/>
    <xf numFmtId="171" fontId="8" fillId="3" borderId="31" xfId="0" applyNumberFormat="1" applyFont="1" applyFill="1" applyBorder="1" applyAlignment="1">
      <alignment horizontal="right" indent="1"/>
    </xf>
    <xf numFmtId="171" fontId="8" fillId="3" borderId="56" xfId="0" applyNumberFormat="1" applyFont="1" applyFill="1" applyBorder="1" applyAlignment="1">
      <alignment horizontal="right" indent="1"/>
    </xf>
    <xf numFmtId="171" fontId="8" fillId="3" borderId="58" xfId="0" applyNumberFormat="1" applyFont="1" applyFill="1" applyBorder="1" applyAlignment="1">
      <alignment horizontal="right" indent="1"/>
    </xf>
    <xf numFmtId="171" fontId="8" fillId="3" borderId="7" xfId="0" applyNumberFormat="1" applyFont="1" applyFill="1" applyBorder="1" applyAlignment="1">
      <alignment horizontal="right" indent="1"/>
    </xf>
    <xf numFmtId="171" fontId="8" fillId="3" borderId="57" xfId="0" applyNumberFormat="1" applyFont="1" applyFill="1" applyBorder="1" applyAlignment="1">
      <alignment horizontal="right" indent="1"/>
    </xf>
    <xf numFmtId="171" fontId="8" fillId="8" borderId="31" xfId="0" applyNumberFormat="1" applyFont="1" applyFill="1" applyBorder="1" applyAlignment="1">
      <alignment horizontal="right" indent="1"/>
    </xf>
    <xf numFmtId="171" fontId="8" fillId="8" borderId="56" xfId="0" applyNumberFormat="1" applyFont="1" applyFill="1" applyBorder="1" applyAlignment="1">
      <alignment horizontal="right" indent="1"/>
    </xf>
    <xf numFmtId="171" fontId="8" fillId="8" borderId="58" xfId="0" applyNumberFormat="1" applyFont="1" applyFill="1" applyBorder="1" applyAlignment="1">
      <alignment horizontal="right" indent="1"/>
    </xf>
    <xf numFmtId="171" fontId="8" fillId="8" borderId="7" xfId="0" applyNumberFormat="1" applyFont="1" applyFill="1" applyBorder="1" applyAlignment="1">
      <alignment horizontal="right" indent="1"/>
    </xf>
    <xf numFmtId="171" fontId="8" fillId="8" borderId="57" xfId="0" applyNumberFormat="1" applyFont="1" applyFill="1" applyBorder="1" applyAlignment="1">
      <alignment horizontal="right" indent="1"/>
    </xf>
    <xf numFmtId="0" fontId="9" fillId="8" borderId="21" xfId="0" applyFont="1" applyFill="1" applyBorder="1"/>
    <xf numFmtId="0" fontId="9" fillId="8" borderId="59" xfId="0" applyFont="1" applyFill="1" applyBorder="1"/>
    <xf numFmtId="171" fontId="8" fillId="8" borderId="67" xfId="0" applyNumberFormat="1" applyFont="1" applyFill="1" applyBorder="1" applyAlignment="1">
      <alignment horizontal="right" indent="1"/>
    </xf>
    <xf numFmtId="171" fontId="8" fillId="8" borderId="68" xfId="0" applyNumberFormat="1" applyFont="1" applyFill="1" applyBorder="1" applyAlignment="1">
      <alignment horizontal="right" indent="1"/>
    </xf>
    <xf numFmtId="171" fontId="8" fillId="8" borderId="72" xfId="0" applyNumberFormat="1" applyFont="1" applyFill="1" applyBorder="1" applyAlignment="1">
      <alignment horizontal="right" indent="1"/>
    </xf>
    <xf numFmtId="171" fontId="8" fillId="8" borderId="70" xfId="0" applyNumberFormat="1" applyFont="1" applyFill="1" applyBorder="1" applyAlignment="1">
      <alignment horizontal="right" indent="1"/>
    </xf>
    <xf numFmtId="171" fontId="8" fillId="8" borderId="71" xfId="0" applyNumberFormat="1" applyFont="1" applyFill="1" applyBorder="1" applyAlignment="1">
      <alignment horizontal="right" indent="1"/>
    </xf>
    <xf numFmtId="0" fontId="20" fillId="6" borderId="31" xfId="0" applyFont="1" applyFill="1" applyBorder="1"/>
    <xf numFmtId="171" fontId="20" fillId="6" borderId="31" xfId="0" applyNumberFormat="1" applyFont="1" applyFill="1" applyBorder="1" applyAlignment="1">
      <alignment horizontal="right" indent="1"/>
    </xf>
    <xf numFmtId="171" fontId="20" fillId="6" borderId="56" xfId="0" applyNumberFormat="1" applyFont="1" applyFill="1" applyBorder="1" applyAlignment="1">
      <alignment horizontal="right" indent="1"/>
    </xf>
    <xf numFmtId="171" fontId="20" fillId="6" borderId="58" xfId="0" applyNumberFormat="1" applyFont="1" applyFill="1" applyBorder="1" applyAlignment="1">
      <alignment horizontal="right" indent="1"/>
    </xf>
    <xf numFmtId="171" fontId="20" fillId="6" borderId="7" xfId="0" applyNumberFormat="1" applyFont="1" applyFill="1" applyBorder="1" applyAlignment="1">
      <alignment horizontal="right" indent="1"/>
    </xf>
    <xf numFmtId="171" fontId="20" fillId="6" borderId="57" xfId="0" applyNumberFormat="1" applyFont="1" applyFill="1" applyBorder="1" applyAlignment="1">
      <alignment horizontal="right" indent="1"/>
    </xf>
    <xf numFmtId="0" fontId="8" fillId="3" borderId="30" xfId="0" applyFont="1" applyFill="1" applyBorder="1"/>
    <xf numFmtId="0" fontId="12" fillId="3" borderId="30" xfId="0" applyFont="1" applyFill="1" applyBorder="1" applyAlignment="1">
      <alignment horizontal="left" indent="2"/>
    </xf>
    <xf numFmtId="3" fontId="7" fillId="0" borderId="9" xfId="0" applyNumberFormat="1" applyFont="1" applyBorder="1" applyAlignment="1">
      <alignment vertical="center"/>
    </xf>
    <xf numFmtId="41" fontId="9" fillId="2" borderId="0" xfId="80" applyFont="1" applyFill="1"/>
    <xf numFmtId="0" fontId="9" fillId="0" borderId="0" xfId="0" applyFont="1" applyAlignment="1">
      <alignment vertical="center"/>
    </xf>
    <xf numFmtId="0" fontId="9" fillId="0" borderId="11" xfId="0" applyFont="1" applyBorder="1" applyAlignment="1">
      <alignment vertical="center"/>
    </xf>
    <xf numFmtId="3" fontId="9" fillId="0" borderId="11" xfId="0" applyNumberFormat="1" applyFont="1" applyBorder="1" applyAlignment="1">
      <alignment vertical="center"/>
    </xf>
    <xf numFmtId="3" fontId="9" fillId="0" borderId="9" xfId="0" applyNumberFormat="1" applyFont="1" applyBorder="1" applyAlignment="1">
      <alignment vertical="center"/>
    </xf>
    <xf numFmtId="41" fontId="9" fillId="2" borderId="0" xfId="80" quotePrefix="1" applyFont="1" applyFill="1"/>
    <xf numFmtId="0" fontId="9" fillId="3" borderId="27" xfId="0" applyFont="1" applyFill="1" applyBorder="1" applyAlignment="1">
      <alignment vertical="center" wrapText="1"/>
    </xf>
    <xf numFmtId="0" fontId="38" fillId="2" borderId="0" xfId="0" applyFont="1" applyFill="1"/>
    <xf numFmtId="171" fontId="0" fillId="3" borderId="43" xfId="0" applyNumberFormat="1" applyFill="1" applyBorder="1" applyAlignment="1">
      <alignment horizontal="right" vertical="center" indent="1"/>
    </xf>
    <xf numFmtId="171" fontId="0" fillId="3" borderId="42" xfId="0" applyNumberFormat="1" applyFill="1" applyBorder="1" applyAlignment="1">
      <alignment horizontal="right" vertical="center" indent="1"/>
    </xf>
    <xf numFmtId="171" fontId="0" fillId="3" borderId="9" xfId="0" applyNumberFormat="1" applyFill="1" applyBorder="1" applyAlignment="1">
      <alignment horizontal="right" vertical="center" indent="1"/>
    </xf>
    <xf numFmtId="3" fontId="7" fillId="4" borderId="42" xfId="0" applyNumberFormat="1" applyFont="1" applyFill="1" applyBorder="1"/>
    <xf numFmtId="3" fontId="7" fillId="4" borderId="9" xfId="0" applyNumberFormat="1" applyFont="1" applyFill="1" applyBorder="1"/>
    <xf numFmtId="3" fontId="7" fillId="4" borderId="43" xfId="0" applyNumberFormat="1" applyFont="1" applyFill="1" applyBorder="1"/>
    <xf numFmtId="41" fontId="0" fillId="0" borderId="0" xfId="80" quotePrefix="1" applyFont="1"/>
    <xf numFmtId="41" fontId="7" fillId="2" borderId="0" xfId="80" applyFont="1" applyFill="1"/>
    <xf numFmtId="1" fontId="9" fillId="2" borderId="0" xfId="80" applyNumberFormat="1" applyFont="1" applyFill="1"/>
    <xf numFmtId="1" fontId="9" fillId="2" borderId="0" xfId="80" quotePrefix="1" applyNumberFormat="1" applyFont="1" applyFill="1"/>
    <xf numFmtId="1" fontId="0" fillId="0" borderId="0" xfId="80" applyNumberFormat="1" applyFont="1"/>
    <xf numFmtId="41" fontId="9" fillId="0" borderId="0" xfId="0" applyNumberFormat="1" applyFont="1"/>
    <xf numFmtId="41" fontId="7" fillId="2" borderId="0" xfId="80" quotePrefix="1" applyFont="1" applyFill="1"/>
    <xf numFmtId="171" fontId="0" fillId="0" borderId="0" xfId="0" applyNumberFormat="1"/>
    <xf numFmtId="17" fontId="20" fillId="6" borderId="80" xfId="0" applyNumberFormat="1" applyFont="1" applyFill="1" applyBorder="1" applyAlignment="1">
      <alignment horizontal="center"/>
    </xf>
    <xf numFmtId="171" fontId="8" fillId="3" borderId="15" xfId="0" applyNumberFormat="1" applyFont="1" applyFill="1" applyBorder="1" applyAlignment="1">
      <alignment horizontal="right" indent="1"/>
    </xf>
    <xf numFmtId="171" fontId="0" fillId="3" borderId="15" xfId="0" applyNumberFormat="1" applyFill="1" applyBorder="1" applyAlignment="1">
      <alignment horizontal="right" indent="1"/>
    </xf>
    <xf numFmtId="0" fontId="0" fillId="3" borderId="15" xfId="0" applyFill="1" applyBorder="1" applyAlignment="1">
      <alignment horizontal="right" indent="1"/>
    </xf>
    <xf numFmtId="171" fontId="8" fillId="3" borderId="24" xfId="0" applyNumberFormat="1" applyFont="1" applyFill="1" applyBorder="1" applyAlignment="1">
      <alignment horizontal="right" indent="1"/>
    </xf>
    <xf numFmtId="171" fontId="8" fillId="8" borderId="24" xfId="0" applyNumberFormat="1" applyFont="1" applyFill="1" applyBorder="1" applyAlignment="1">
      <alignment horizontal="right" indent="1"/>
    </xf>
    <xf numFmtId="171" fontId="0" fillId="3" borderId="15" xfId="0" applyNumberFormat="1" applyFill="1" applyBorder="1" applyAlignment="1">
      <alignment horizontal="right" vertical="center" indent="1"/>
    </xf>
    <xf numFmtId="171" fontId="20" fillId="6" borderId="24" xfId="0" applyNumberFormat="1" applyFont="1" applyFill="1" applyBorder="1" applyAlignment="1">
      <alignment horizontal="right" indent="1"/>
    </xf>
    <xf numFmtId="171" fontId="8" fillId="8" borderId="81" xfId="0" applyNumberFormat="1" applyFont="1" applyFill="1" applyBorder="1" applyAlignment="1">
      <alignment horizontal="right" indent="1"/>
    </xf>
    <xf numFmtId="3" fontId="7" fillId="0" borderId="26" xfId="0" applyNumberFormat="1" applyFont="1" applyBorder="1"/>
    <xf numFmtId="3" fontId="7" fillId="0" borderId="9" xfId="0" applyNumberFormat="1" applyFont="1" applyBorder="1"/>
    <xf numFmtId="17" fontId="20" fillId="6" borderId="47" xfId="0" applyNumberFormat="1" applyFont="1" applyFill="1" applyBorder="1" applyAlignment="1">
      <alignment horizontal="center"/>
    </xf>
    <xf numFmtId="171" fontId="8" fillId="3" borderId="26" xfId="0" applyNumberFormat="1" applyFont="1" applyFill="1" applyBorder="1" applyAlignment="1">
      <alignment horizontal="right" indent="1"/>
    </xf>
    <xf numFmtId="171" fontId="0" fillId="3" borderId="26" xfId="0" applyNumberFormat="1" applyFill="1" applyBorder="1" applyAlignment="1">
      <alignment horizontal="right" indent="1"/>
    </xf>
    <xf numFmtId="0" fontId="0" fillId="3" borderId="26" xfId="0" applyFill="1" applyBorder="1" applyAlignment="1">
      <alignment horizontal="right" indent="1"/>
    </xf>
    <xf numFmtId="171" fontId="8" fillId="3" borderId="30" xfId="0" applyNumberFormat="1" applyFont="1" applyFill="1" applyBorder="1" applyAlignment="1">
      <alignment horizontal="right" indent="1"/>
    </xf>
    <xf numFmtId="171" fontId="8" fillId="8" borderId="30" xfId="0" applyNumberFormat="1" applyFont="1" applyFill="1" applyBorder="1" applyAlignment="1">
      <alignment horizontal="right" indent="1"/>
    </xf>
    <xf numFmtId="171" fontId="0" fillId="3" borderId="26" xfId="0" applyNumberFormat="1" applyFill="1" applyBorder="1" applyAlignment="1">
      <alignment horizontal="right" vertical="center" indent="1"/>
    </xf>
    <xf numFmtId="171" fontId="20" fillId="6" borderId="30" xfId="0" applyNumberFormat="1" applyFont="1" applyFill="1" applyBorder="1" applyAlignment="1">
      <alignment horizontal="right" indent="1"/>
    </xf>
    <xf numFmtId="171" fontId="8" fillId="8" borderId="82" xfId="0" applyNumberFormat="1" applyFont="1" applyFill="1" applyBorder="1" applyAlignment="1">
      <alignment horizontal="right" indent="1"/>
    </xf>
    <xf numFmtId="200" fontId="0" fillId="2" borderId="0" xfId="80" applyNumberFormat="1" applyFont="1" applyFill="1"/>
    <xf numFmtId="200" fontId="0" fillId="0" borderId="0" xfId="80" applyNumberFormat="1" applyFont="1"/>
    <xf numFmtId="171" fontId="0" fillId="2" borderId="0" xfId="0" applyNumberFormat="1" applyFill="1"/>
    <xf numFmtId="0" fontId="0" fillId="3" borderId="26" xfId="0" applyFill="1" applyBorder="1" applyAlignment="1">
      <alignment horizontal="center" vertical="center"/>
    </xf>
    <xf numFmtId="0" fontId="9" fillId="3" borderId="0" xfId="0" applyFont="1" applyFill="1" applyAlignment="1">
      <alignment horizontal="center" vertical="center"/>
    </xf>
    <xf numFmtId="171" fontId="0" fillId="3" borderId="43" xfId="0" applyNumberFormat="1" applyFill="1" applyBorder="1" applyAlignment="1">
      <alignment horizontal="center" vertical="center"/>
    </xf>
    <xf numFmtId="0" fontId="0" fillId="0" borderId="0" xfId="0" applyAlignment="1">
      <alignment horizontal="center" vertical="center"/>
    </xf>
    <xf numFmtId="0" fontId="9" fillId="3" borderId="27" xfId="0" applyFont="1" applyFill="1" applyBorder="1" applyAlignment="1">
      <alignment horizontal="left" vertical="center" wrapText="1"/>
    </xf>
    <xf numFmtId="0" fontId="9" fillId="3" borderId="27" xfId="0" applyFont="1" applyFill="1" applyBorder="1" applyAlignment="1">
      <alignment horizontal="left" vertical="center" wrapText="1" indent="3"/>
    </xf>
    <xf numFmtId="0" fontId="0" fillId="3" borderId="27" xfId="0" applyFill="1" applyBorder="1" applyAlignment="1">
      <alignment horizontal="left" indent="3"/>
    </xf>
    <xf numFmtId="49" fontId="20" fillId="6" borderId="41" xfId="0" applyNumberFormat="1" applyFont="1" applyFill="1" applyBorder="1" applyAlignment="1">
      <alignment horizontal="center"/>
    </xf>
    <xf numFmtId="17" fontId="20" fillId="6" borderId="83" xfId="0" applyNumberFormat="1" applyFont="1" applyFill="1" applyBorder="1" applyAlignment="1">
      <alignment horizontal="center"/>
    </xf>
    <xf numFmtId="170" fontId="8" fillId="2" borderId="15" xfId="0" applyNumberFormat="1" applyFont="1" applyFill="1" applyBorder="1"/>
    <xf numFmtId="170" fontId="8" fillId="2" borderId="24" xfId="0" applyNumberFormat="1" applyFont="1" applyFill="1" applyBorder="1"/>
    <xf numFmtId="171" fontId="20" fillId="6" borderId="84" xfId="0" applyNumberFormat="1" applyFont="1" applyFill="1" applyBorder="1"/>
    <xf numFmtId="171" fontId="8" fillId="3" borderId="11" xfId="0" applyNumberFormat="1" applyFont="1" applyFill="1" applyBorder="1" applyAlignment="1">
      <alignment horizontal="right" indent="1"/>
    </xf>
    <xf numFmtId="171" fontId="0" fillId="3" borderId="11" xfId="0" applyNumberFormat="1" applyFill="1" applyBorder="1" applyAlignment="1">
      <alignment horizontal="right" indent="1"/>
    </xf>
    <xf numFmtId="0" fontId="0" fillId="3" borderId="11" xfId="0" applyFill="1" applyBorder="1" applyAlignment="1">
      <alignment horizontal="right" indent="1"/>
    </xf>
    <xf numFmtId="171" fontId="8" fillId="3" borderId="23" xfId="0" applyNumberFormat="1" applyFont="1" applyFill="1" applyBorder="1" applyAlignment="1">
      <alignment horizontal="right" indent="1"/>
    </xf>
    <xf numFmtId="171" fontId="8" fillId="8" borderId="23" xfId="0" applyNumberFormat="1" applyFont="1" applyFill="1" applyBorder="1" applyAlignment="1">
      <alignment horizontal="right" indent="1"/>
    </xf>
    <xf numFmtId="171" fontId="0" fillId="3" borderId="11" xfId="0" applyNumberFormat="1" applyFill="1" applyBorder="1" applyAlignment="1">
      <alignment horizontal="right" vertical="center" indent="1"/>
    </xf>
    <xf numFmtId="171" fontId="20" fillId="6" borderId="23" xfId="0" applyNumberFormat="1" applyFont="1" applyFill="1" applyBorder="1" applyAlignment="1">
      <alignment horizontal="right" indent="1"/>
    </xf>
    <xf numFmtId="171" fontId="8" fillId="8" borderId="69" xfId="0" applyNumberFormat="1" applyFont="1" applyFill="1" applyBorder="1" applyAlignment="1">
      <alignment horizontal="right" indent="1"/>
    </xf>
    <xf numFmtId="17" fontId="20" fillId="6" borderId="85" xfId="0" applyNumberFormat="1" applyFont="1" applyFill="1" applyBorder="1" applyAlignment="1">
      <alignment horizontal="center"/>
    </xf>
    <xf numFmtId="17" fontId="20" fillId="6" borderId="86" xfId="0" applyNumberFormat="1" applyFont="1" applyFill="1" applyBorder="1" applyAlignment="1">
      <alignment horizontal="center"/>
    </xf>
    <xf numFmtId="17" fontId="20" fillId="6" borderId="87" xfId="0" applyNumberFormat="1" applyFont="1" applyFill="1" applyBorder="1" applyAlignment="1">
      <alignment horizontal="center"/>
    </xf>
    <xf numFmtId="171" fontId="8" fillId="3" borderId="88" xfId="0" applyNumberFormat="1" applyFont="1" applyFill="1" applyBorder="1" applyAlignment="1">
      <alignment horizontal="right" indent="1"/>
    </xf>
    <xf numFmtId="171" fontId="8" fillId="3" borderId="89" xfId="0" applyNumberFormat="1" applyFont="1" applyFill="1" applyBorder="1" applyAlignment="1">
      <alignment horizontal="right" indent="1"/>
    </xf>
    <xf numFmtId="171" fontId="0" fillId="3" borderId="88" xfId="0" applyNumberFormat="1" applyFill="1" applyBorder="1" applyAlignment="1">
      <alignment horizontal="right" indent="1"/>
    </xf>
    <xf numFmtId="171" fontId="0" fillId="3" borderId="89" xfId="0" applyNumberFormat="1" applyFill="1" applyBorder="1" applyAlignment="1">
      <alignment horizontal="right" indent="1"/>
    </xf>
    <xf numFmtId="0" fontId="0" fillId="3" borderId="88" xfId="0" applyFill="1" applyBorder="1" applyAlignment="1">
      <alignment horizontal="right" indent="1"/>
    </xf>
    <xf numFmtId="0" fontId="0" fillId="3" borderId="89" xfId="0" applyFill="1" applyBorder="1" applyAlignment="1">
      <alignment horizontal="right" indent="1"/>
    </xf>
    <xf numFmtId="171" fontId="8" fillId="3" borderId="90" xfId="0" applyNumberFormat="1" applyFont="1" applyFill="1" applyBorder="1" applyAlignment="1">
      <alignment horizontal="right" indent="1"/>
    </xf>
    <xf numFmtId="171" fontId="8" fillId="3" borderId="91" xfId="0" applyNumberFormat="1" applyFont="1" applyFill="1" applyBorder="1" applyAlignment="1">
      <alignment horizontal="right" indent="1"/>
    </xf>
    <xf numFmtId="171" fontId="8" fillId="8" borderId="90" xfId="0" applyNumberFormat="1" applyFont="1" applyFill="1" applyBorder="1" applyAlignment="1">
      <alignment horizontal="right" indent="1"/>
    </xf>
    <xf numFmtId="171" fontId="8" fillId="8" borderId="91" xfId="0" applyNumberFormat="1" applyFont="1" applyFill="1" applyBorder="1" applyAlignment="1">
      <alignment horizontal="right" indent="1"/>
    </xf>
    <xf numFmtId="171" fontId="0" fillId="3" borderId="88" xfId="0" applyNumberFormat="1" applyFill="1" applyBorder="1" applyAlignment="1">
      <alignment horizontal="right" vertical="center" indent="1"/>
    </xf>
    <xf numFmtId="171" fontId="0" fillId="3" borderId="89" xfId="0" applyNumberFormat="1" applyFill="1" applyBorder="1" applyAlignment="1">
      <alignment horizontal="right" vertical="center" indent="1"/>
    </xf>
    <xf numFmtId="171" fontId="20" fillId="6" borderId="90" xfId="0" applyNumberFormat="1" applyFont="1" applyFill="1" applyBorder="1" applyAlignment="1">
      <alignment horizontal="right" indent="1"/>
    </xf>
    <xf numFmtId="171" fontId="20" fillId="6" borderId="91" xfId="0" applyNumberFormat="1" applyFont="1" applyFill="1" applyBorder="1" applyAlignment="1">
      <alignment horizontal="right" indent="1"/>
    </xf>
    <xf numFmtId="171" fontId="8" fillId="8" borderId="92" xfId="0" applyNumberFormat="1" applyFont="1" applyFill="1" applyBorder="1" applyAlignment="1">
      <alignment horizontal="right" indent="1"/>
    </xf>
    <xf numFmtId="171" fontId="8" fillId="8" borderId="93" xfId="0" applyNumberFormat="1" applyFont="1" applyFill="1" applyBorder="1" applyAlignment="1">
      <alignment horizontal="right" indent="1"/>
    </xf>
    <xf numFmtId="171" fontId="8" fillId="8" borderId="94" xfId="0" applyNumberFormat="1" applyFont="1" applyFill="1" applyBorder="1" applyAlignment="1">
      <alignment horizontal="right" indent="1"/>
    </xf>
    <xf numFmtId="17" fontId="20" fillId="6" borderId="48" xfId="0" applyNumberFormat="1" applyFont="1" applyFill="1" applyBorder="1" applyAlignment="1">
      <alignment horizontal="center"/>
    </xf>
    <xf numFmtId="41" fontId="9" fillId="2" borderId="0" xfId="0" applyNumberFormat="1" applyFont="1" applyFill="1"/>
    <xf numFmtId="3" fontId="7" fillId="4" borderId="9" xfId="0" applyNumberFormat="1" applyFont="1" applyFill="1" applyBorder="1" applyAlignment="1">
      <alignment vertical="center"/>
    </xf>
    <xf numFmtId="3" fontId="0" fillId="0" borderId="95" xfId="0" applyNumberFormat="1" applyBorder="1"/>
    <xf numFmtId="3" fontId="8" fillId="4" borderId="96" xfId="0" applyNumberFormat="1" applyFont="1" applyFill="1" applyBorder="1"/>
    <xf numFmtId="3" fontId="20" fillId="6" borderId="97" xfId="0" applyNumberFormat="1" applyFont="1" applyFill="1" applyBorder="1"/>
    <xf numFmtId="41" fontId="0" fillId="2" borderId="0" xfId="0" applyNumberFormat="1" applyFill="1"/>
    <xf numFmtId="3" fontId="7" fillId="4" borderId="19" xfId="0" applyNumberFormat="1" applyFont="1" applyFill="1" applyBorder="1" applyAlignment="1">
      <alignment vertical="center"/>
    </xf>
    <xf numFmtId="171" fontId="7" fillId="2" borderId="9" xfId="0" applyNumberFormat="1" applyFont="1" applyFill="1" applyBorder="1" applyAlignment="1">
      <alignment vertical="center"/>
    </xf>
    <xf numFmtId="0" fontId="7" fillId="2" borderId="9" xfId="0" applyFont="1" applyFill="1" applyBorder="1" applyAlignment="1">
      <alignment vertical="center"/>
    </xf>
    <xf numFmtId="171" fontId="7" fillId="4" borderId="9" xfId="0" applyNumberFormat="1" applyFont="1" applyFill="1" applyBorder="1" applyAlignment="1">
      <alignment vertical="center"/>
    </xf>
    <xf numFmtId="0" fontId="7" fillId="4" borderId="19" xfId="0" applyFont="1" applyFill="1" applyBorder="1" applyAlignment="1">
      <alignment vertical="center"/>
    </xf>
    <xf numFmtId="0" fontId="7" fillId="4" borderId="9" xfId="0" applyFont="1" applyFill="1" applyBorder="1" applyAlignment="1">
      <alignment vertical="center"/>
    </xf>
    <xf numFmtId="3" fontId="0" fillId="2" borderId="9" xfId="0" applyNumberFormat="1" applyFill="1" applyBorder="1" applyAlignment="1">
      <alignment vertical="center"/>
    </xf>
    <xf numFmtId="3" fontId="0" fillId="4" borderId="9" xfId="0" applyNumberFormat="1" applyFill="1" applyBorder="1" applyAlignment="1">
      <alignment vertical="center"/>
    </xf>
    <xf numFmtId="3" fontId="0" fillId="0" borderId="9" xfId="0" applyNumberFormat="1" applyBorder="1" applyAlignment="1">
      <alignment vertical="center"/>
    </xf>
    <xf numFmtId="0" fontId="7" fillId="2" borderId="14" xfId="0" applyFont="1" applyFill="1" applyBorder="1" applyAlignment="1">
      <alignment horizontal="left" vertical="center" wrapText="1"/>
    </xf>
    <xf numFmtId="0" fontId="9" fillId="2" borderId="10" xfId="0" applyFont="1" applyFill="1" applyBorder="1" applyAlignment="1">
      <alignment horizontal="left" vertical="center" wrapText="1"/>
    </xf>
    <xf numFmtId="17" fontId="17" fillId="6" borderId="32" xfId="0" applyNumberFormat="1" applyFont="1" applyFill="1" applyBorder="1" applyAlignment="1">
      <alignment horizontal="center"/>
    </xf>
    <xf numFmtId="17" fontId="17" fillId="6" borderId="10" xfId="0" applyNumberFormat="1" applyFont="1" applyFill="1" applyBorder="1" applyAlignment="1">
      <alignment horizontal="center"/>
    </xf>
    <xf numFmtId="17" fontId="17" fillId="6" borderId="33" xfId="0" applyNumberFormat="1" applyFont="1" applyFill="1" applyBorder="1" applyAlignment="1">
      <alignment horizontal="center"/>
    </xf>
    <xf numFmtId="0" fontId="10" fillId="2" borderId="0" xfId="0" applyFont="1" applyFill="1" applyAlignment="1">
      <alignment horizontal="left" wrapText="1"/>
    </xf>
  </cellXfs>
  <cellStyles count="120">
    <cellStyle name="_%(SignOnly)" xfId="37" xr:uid="{00000000-0005-0000-0000-000000000000}"/>
    <cellStyle name="_%(SignSpaceOnly)" xfId="38" xr:uid="{00000000-0005-0000-0000-000001000000}"/>
    <cellStyle name="_Comma" xfId="39" xr:uid="{00000000-0005-0000-0000-000002000000}"/>
    <cellStyle name="_Comma_Precios " xfId="40" xr:uid="{00000000-0005-0000-0000-000003000000}"/>
    <cellStyle name="_Currency" xfId="41" xr:uid="{00000000-0005-0000-0000-000004000000}"/>
    <cellStyle name="_Currency_Precios " xfId="42" xr:uid="{00000000-0005-0000-0000-000005000000}"/>
    <cellStyle name="_CurrencySpace" xfId="43" xr:uid="{00000000-0005-0000-0000-000006000000}"/>
    <cellStyle name="_CurrencySpace_Precios " xfId="44" xr:uid="{00000000-0005-0000-0000-000007000000}"/>
    <cellStyle name="_Euro" xfId="45" xr:uid="{00000000-0005-0000-0000-000008000000}"/>
    <cellStyle name="_Heading" xfId="46" xr:uid="{00000000-0005-0000-0000-000009000000}"/>
    <cellStyle name="_Highlight" xfId="47" xr:uid="{00000000-0005-0000-0000-00000A000000}"/>
    <cellStyle name="_Multiple" xfId="48" xr:uid="{00000000-0005-0000-0000-00000B000000}"/>
    <cellStyle name="_Multiple_Precios " xfId="49" xr:uid="{00000000-0005-0000-0000-00000C000000}"/>
    <cellStyle name="_MultipleSpace" xfId="50" xr:uid="{00000000-0005-0000-0000-00000D000000}"/>
    <cellStyle name="_MultipleSpace_Precios " xfId="51" xr:uid="{00000000-0005-0000-0000-00000E000000}"/>
    <cellStyle name="_Percent" xfId="52" xr:uid="{00000000-0005-0000-0000-00000F000000}"/>
    <cellStyle name="_PercentSpace" xfId="53" xr:uid="{00000000-0005-0000-0000-000010000000}"/>
    <cellStyle name="_SubHeading" xfId="54" xr:uid="{00000000-0005-0000-0000-000011000000}"/>
    <cellStyle name="_Table" xfId="55" xr:uid="{00000000-0005-0000-0000-000012000000}"/>
    <cellStyle name="_TableHead" xfId="56" xr:uid="{00000000-0005-0000-0000-000013000000}"/>
    <cellStyle name="_TableRowHead" xfId="57" xr:uid="{00000000-0005-0000-0000-000014000000}"/>
    <cellStyle name="_TableSuperHead" xfId="58" xr:uid="{00000000-0005-0000-0000-000015000000}"/>
    <cellStyle name="Cabecera 1" xfId="15" xr:uid="{00000000-0005-0000-0000-000016000000}"/>
    <cellStyle name="Cabecera 2" xfId="16" xr:uid="{00000000-0005-0000-0000-000017000000}"/>
    <cellStyle name="Comma" xfId="1" xr:uid="{00000000-0005-0000-0000-000018000000}"/>
    <cellStyle name="Comma0" xfId="17" xr:uid="{00000000-0005-0000-0000-00001B000000}"/>
    <cellStyle name="Currency" xfId="10" xr:uid="{00000000-0005-0000-0000-00001C000000}"/>
    <cellStyle name="Currency 2" xfId="86" xr:uid="{7B453196-9157-4C01-9792-69A2CBB60F72}"/>
    <cellStyle name="Currency0" xfId="18" xr:uid="{00000000-0005-0000-0000-00001F000000}"/>
    <cellStyle name="Date" xfId="19" xr:uid="{00000000-0005-0000-0000-000020000000}"/>
    <cellStyle name="Estilo 1" xfId="59" xr:uid="{00000000-0005-0000-0000-000021000000}"/>
    <cellStyle name="Estilo 2" xfId="60" xr:uid="{00000000-0005-0000-0000-000022000000}"/>
    <cellStyle name="Euro" xfId="61" xr:uid="{00000000-0005-0000-0000-000023000000}"/>
    <cellStyle name="Fecha" xfId="20" xr:uid="{00000000-0005-0000-0000-000024000000}"/>
    <cellStyle name="Fijo" xfId="21" xr:uid="{00000000-0005-0000-0000-000025000000}"/>
    <cellStyle name="Fixed" xfId="22" xr:uid="{00000000-0005-0000-0000-000026000000}"/>
    <cellStyle name="Heading 1" xfId="23" xr:uid="{00000000-0005-0000-0000-000027000000}"/>
    <cellStyle name="Heading 2" xfId="24" xr:uid="{00000000-0005-0000-0000-000028000000}"/>
    <cellStyle name="Heading1" xfId="25" xr:uid="{00000000-0005-0000-0000-000029000000}"/>
    <cellStyle name="Heading2" xfId="26" xr:uid="{00000000-0005-0000-0000-00002A000000}"/>
    <cellStyle name="Millares [0]" xfId="80" builtinId="6"/>
    <cellStyle name="Millares [0] 2" xfId="11" xr:uid="{00000000-0005-0000-0000-00002E000000}"/>
    <cellStyle name="Millares [0] 2 2" xfId="106" xr:uid="{76E8E208-5BE6-4D67-BCFE-13915723D463}"/>
    <cellStyle name="Millares [0] 2 3" xfId="87" xr:uid="{E1A40D51-4FC8-4FA6-A252-527FD3FDBC5D}"/>
    <cellStyle name="Millares [0] 3" xfId="79" xr:uid="{00000000-0005-0000-0000-00002F000000}"/>
    <cellStyle name="Millares [0] 3 2" xfId="116" xr:uid="{ABD60DC4-9E0C-41B8-8829-86A70374DAF8}"/>
    <cellStyle name="Millares [0] 3 3" xfId="97" xr:uid="{C389A02E-A411-488B-8F28-8C1759E7C0A2}"/>
    <cellStyle name="Millares [0] 4" xfId="117" xr:uid="{919B9FBC-91C2-4895-AB28-425A2D30727E}"/>
    <cellStyle name="Millares [0] 5" xfId="98" xr:uid="{B3041384-823B-446C-B003-F3684A2EBA25}"/>
    <cellStyle name="Millares 2" xfId="2" xr:uid="{00000000-0005-0000-0000-000030000000}"/>
    <cellStyle name="Millares 2 2" xfId="8" xr:uid="{00000000-0005-0000-0000-000031000000}"/>
    <cellStyle name="Millares 2 3" xfId="28" xr:uid="{00000000-0005-0000-0000-000032000000}"/>
    <cellStyle name="Millares 2 4" xfId="100" xr:uid="{4335D913-57A8-42E7-967B-AD95B8001BED}"/>
    <cellStyle name="Millares 2 5" xfId="81" xr:uid="{1BB35362-6B5F-45B3-B8C5-9E6274C2066F}"/>
    <cellStyle name="Millares 3" xfId="4" xr:uid="{00000000-0005-0000-0000-000033000000}"/>
    <cellStyle name="Millares 3 2" xfId="102" xr:uid="{3FFEF27A-4C36-41AC-AE0E-54A92467B2BA}"/>
    <cellStyle name="Millares 3 3" xfId="83" xr:uid="{C82C36B2-1E09-4BAC-B007-31D3CDBD0056}"/>
    <cellStyle name="Millares 4" xfId="13" xr:uid="{00000000-0005-0000-0000-000034000000}"/>
    <cellStyle name="Millares 4 2" xfId="108" xr:uid="{91BBCDD7-8027-44C9-B2B3-EADD590FFB2B}"/>
    <cellStyle name="Millares 4 3" xfId="89" xr:uid="{8E27402A-B155-42D5-94A8-DF713E0C1990}"/>
    <cellStyle name="Millares 5" xfId="14" xr:uid="{00000000-0005-0000-0000-000035000000}"/>
    <cellStyle name="Millares 5 2" xfId="109" xr:uid="{F9659969-A27B-4AC6-B731-7B0B25F3085F}"/>
    <cellStyle name="Millares 5 3" xfId="90" xr:uid="{8D1808AA-4C04-4734-810D-0C6105A13406}"/>
    <cellStyle name="Millares 6" xfId="27" xr:uid="{00000000-0005-0000-0000-000036000000}"/>
    <cellStyle name="Millares 6 2" xfId="110" xr:uid="{275FD2EF-FD76-4D6D-A5DF-051EC63945C1}"/>
    <cellStyle name="Millares 6 3" xfId="91" xr:uid="{7E88B19C-7D07-428E-AED7-71ADC17B2AE8}"/>
    <cellStyle name="Millares 7" xfId="62" xr:uid="{00000000-0005-0000-0000-000037000000}"/>
    <cellStyle name="Moneda [0] 2" xfId="118" xr:uid="{327FD4AD-3C4A-4576-BDD4-07CC3C49304F}"/>
    <cellStyle name="Moneda [0] 3" xfId="99" xr:uid="{8851E643-3A23-4B9C-8EFA-1DB504A2E84E}"/>
    <cellStyle name="Moneda 2" xfId="105" xr:uid="{071A59E8-0437-4856-AA14-411577C9D954}"/>
    <cellStyle name="Monetario" xfId="29" xr:uid="{00000000-0005-0000-0000-00003A000000}"/>
    <cellStyle name="Monetario0" xfId="30" xr:uid="{00000000-0005-0000-0000-00003B000000}"/>
    <cellStyle name="Normal" xfId="0" builtinId="0"/>
    <cellStyle name="Normal 2" xfId="3" xr:uid="{00000000-0005-0000-0000-00003D000000}"/>
    <cellStyle name="Normal 2 2" xfId="9" xr:uid="{00000000-0005-0000-0000-00003E000000}"/>
    <cellStyle name="Normal 2 2 2" xfId="78" xr:uid="{00000000-0005-0000-0000-00003F000000}"/>
    <cellStyle name="Normal 2 2 2 2" xfId="115" xr:uid="{89F7B073-A6BA-4757-8D1D-B82FA1DFDA99}"/>
    <cellStyle name="Normal 2 2 2 3" xfId="96" xr:uid="{924E2679-78EA-4DAE-AC27-1783699407CC}"/>
    <cellStyle name="Normal 2 2 3" xfId="104" xr:uid="{EF4A02DF-390B-418D-9943-FA1E46C0C52B}"/>
    <cellStyle name="Normal 2 2 4" xfId="85" xr:uid="{02718947-68DD-4BAA-AFB5-997A4CF21F64}"/>
    <cellStyle name="Normal 2 3" xfId="12" xr:uid="{00000000-0005-0000-0000-000040000000}"/>
    <cellStyle name="Normal 2 3 2" xfId="107" xr:uid="{8FBF059A-DA90-4A4A-9920-89E653BE69A5}"/>
    <cellStyle name="Normal 2 3 3" xfId="88" xr:uid="{5F26B654-D71F-4943-AA4A-FAAABC40DFE5}"/>
    <cellStyle name="Normal 2 4" xfId="31" xr:uid="{00000000-0005-0000-0000-000041000000}"/>
    <cellStyle name="Normal 2 4 2" xfId="111" xr:uid="{B12F33D1-52DE-4401-8F26-8555D42A6008}"/>
    <cellStyle name="Normal 2 4 3" xfId="92" xr:uid="{D0FAF4FC-1F94-48BA-89D0-1A75DBD428A3}"/>
    <cellStyle name="Normal 2 5" xfId="76" xr:uid="{00000000-0005-0000-0000-000042000000}"/>
    <cellStyle name="Normal 2 5 2" xfId="113" xr:uid="{C8C5F91A-0909-4AAD-A1BA-10F949279D8A}"/>
    <cellStyle name="Normal 2 5 3" xfId="94" xr:uid="{8A936A2D-B879-45F2-B1E4-B4B6E59B0921}"/>
    <cellStyle name="Normal 2 6" xfId="101" xr:uid="{27E001BC-E0CA-40CA-9C24-8BD3F357A0AD}"/>
    <cellStyle name="Normal 2 7" xfId="82" xr:uid="{11A33E57-551D-4B83-90D1-21D1E391F66E}"/>
    <cellStyle name="Normal 3" xfId="5" xr:uid="{00000000-0005-0000-0000-000043000000}"/>
    <cellStyle name="Percent" xfId="119" xr:uid="{00000000-0005-0000-0000-000044000000}"/>
    <cellStyle name="Porcentaje 2" xfId="6" xr:uid="{00000000-0005-0000-0000-000046000000}"/>
    <cellStyle name="Porcentaje 2 2" xfId="32" xr:uid="{00000000-0005-0000-0000-000047000000}"/>
    <cellStyle name="Porcentaje 2 3" xfId="75" xr:uid="{00000000-0005-0000-0000-000048000000}"/>
    <cellStyle name="Porcentaje 2 3 2" xfId="112" xr:uid="{280FF293-D6AD-4217-8363-9D902BC1B367}"/>
    <cellStyle name="Porcentaje 2 3 3" xfId="93" xr:uid="{051971AF-79D6-4D43-B19B-324E222592C7}"/>
    <cellStyle name="Porcentaje 2 4" xfId="103" xr:uid="{8B686902-E2B1-4AB5-9F24-52C92FC68003}"/>
    <cellStyle name="Porcentaje 2 5" xfId="84" xr:uid="{D416F12B-C083-478B-8B68-2F7989831050}"/>
    <cellStyle name="Porcentaje 3" xfId="77" xr:uid="{00000000-0005-0000-0000-000049000000}"/>
    <cellStyle name="Porcentaje 3 2" xfId="114" xr:uid="{E85EC5F1-ED48-47D7-9306-9B82AFAD5714}"/>
    <cellStyle name="Porcentaje 3 3" xfId="95" xr:uid="{4B893180-516F-4CCC-8993-C57A4D63281C}"/>
    <cellStyle name="Porcentual 2" xfId="7" xr:uid="{00000000-0005-0000-0000-00004A000000}"/>
    <cellStyle name="Punto" xfId="33" xr:uid="{00000000-0005-0000-0000-00004B000000}"/>
    <cellStyle name="Punto0" xfId="34" xr:uid="{00000000-0005-0000-0000-00004C000000}"/>
    <cellStyle name="Resumen" xfId="35" xr:uid="{00000000-0005-0000-0000-00004D000000}"/>
    <cellStyle name="Style 27" xfId="63" xr:uid="{00000000-0005-0000-0000-00004E000000}"/>
    <cellStyle name="Text" xfId="64" xr:uid="{00000000-0005-0000-0000-00004F000000}"/>
    <cellStyle name="Total 2" xfId="36" xr:uid="{00000000-0005-0000-0000-000050000000}"/>
    <cellStyle name="ДАТА" xfId="65" xr:uid="{00000000-0005-0000-0000-000051000000}"/>
    <cellStyle name="ДЕНЕЖНЫЙ_BOPENGC" xfId="66" xr:uid="{00000000-0005-0000-0000-000052000000}"/>
    <cellStyle name="ЗАГОЛОВОК1" xfId="67" xr:uid="{00000000-0005-0000-0000-000053000000}"/>
    <cellStyle name="ЗАГОЛОВОК2" xfId="68" xr:uid="{00000000-0005-0000-0000-000054000000}"/>
    <cellStyle name="ИТОГОВЫЙ" xfId="69" xr:uid="{00000000-0005-0000-0000-000055000000}"/>
    <cellStyle name="Обычный_BOPENGC" xfId="70" xr:uid="{00000000-0005-0000-0000-000056000000}"/>
    <cellStyle name="ПРОЦЕНТНЫЙ_BOPENGC" xfId="71" xr:uid="{00000000-0005-0000-0000-000057000000}"/>
    <cellStyle name="ТЕКСТ" xfId="72" xr:uid="{00000000-0005-0000-0000-000058000000}"/>
    <cellStyle name="ФИКСИРОВАННЫЙ" xfId="73" xr:uid="{00000000-0005-0000-0000-000059000000}"/>
    <cellStyle name="ФИНАНСОВЫЙ_BOPENGC" xfId="74" xr:uid="{00000000-0005-0000-0000-00005A000000}"/>
  </cellStyles>
  <dxfs count="0"/>
  <tableStyles count="1" defaultTableStyle="TableStyleMedium9" defaultPivotStyle="PivotStyleLight16">
    <tableStyle name="Invisible" pivot="0" table="0" count="0" xr9:uid="{BCCF3AAD-1D15-48B9-93CC-387947912C0C}"/>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externalLink" Target="externalLinks/externalLink18.xml"/><Relationship Id="rId39" Type="http://schemas.openxmlformats.org/officeDocument/2006/relationships/externalLink" Target="externalLinks/externalLink31.xml"/><Relationship Id="rId21" Type="http://schemas.openxmlformats.org/officeDocument/2006/relationships/externalLink" Target="externalLinks/externalLink13.xml"/><Relationship Id="rId34" Type="http://schemas.openxmlformats.org/officeDocument/2006/relationships/externalLink" Target="externalLinks/externalLink26.xml"/><Relationship Id="rId42" Type="http://schemas.openxmlformats.org/officeDocument/2006/relationships/externalLink" Target="externalLinks/externalLink34.xml"/><Relationship Id="rId47" Type="http://schemas.openxmlformats.org/officeDocument/2006/relationships/calcChain" Target="calcChain.xml"/><Relationship Id="rId50"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8.xml"/><Relationship Id="rId29" Type="http://schemas.openxmlformats.org/officeDocument/2006/relationships/externalLink" Target="externalLinks/externalLink21.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32" Type="http://schemas.openxmlformats.org/officeDocument/2006/relationships/externalLink" Target="externalLinks/externalLink24.xml"/><Relationship Id="rId37" Type="http://schemas.openxmlformats.org/officeDocument/2006/relationships/externalLink" Target="externalLinks/externalLink29.xml"/><Relationship Id="rId40" Type="http://schemas.openxmlformats.org/officeDocument/2006/relationships/externalLink" Target="externalLinks/externalLink32.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externalLink" Target="externalLinks/externalLink20.xml"/><Relationship Id="rId36" Type="http://schemas.openxmlformats.org/officeDocument/2006/relationships/externalLink" Target="externalLinks/externalLink28.xml"/><Relationship Id="rId49" Type="http://schemas.openxmlformats.org/officeDocument/2006/relationships/customXml" Target="../customXml/item2.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31" Type="http://schemas.openxmlformats.org/officeDocument/2006/relationships/externalLink" Target="externalLinks/externalLink23.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externalLink" Target="externalLinks/externalLink19.xml"/><Relationship Id="rId30" Type="http://schemas.openxmlformats.org/officeDocument/2006/relationships/externalLink" Target="externalLinks/externalLink22.xml"/><Relationship Id="rId35" Type="http://schemas.openxmlformats.org/officeDocument/2006/relationships/externalLink" Target="externalLinks/externalLink27.xml"/><Relationship Id="rId43" Type="http://schemas.openxmlformats.org/officeDocument/2006/relationships/externalLink" Target="externalLinks/externalLink35.xml"/><Relationship Id="rId48"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33" Type="http://schemas.openxmlformats.org/officeDocument/2006/relationships/externalLink" Target="externalLinks/externalLink25.xml"/><Relationship Id="rId38" Type="http://schemas.openxmlformats.org/officeDocument/2006/relationships/externalLink" Target="externalLinks/externalLink30.xml"/><Relationship Id="rId46" Type="http://schemas.openxmlformats.org/officeDocument/2006/relationships/sharedStrings" Target="sharedStrings.xml"/><Relationship Id="rId20" Type="http://schemas.openxmlformats.org/officeDocument/2006/relationships/externalLink" Target="externalLinks/externalLink12.xml"/><Relationship Id="rId41" Type="http://schemas.openxmlformats.org/officeDocument/2006/relationships/externalLink" Target="externalLinks/externalLink33.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ysClr val="windowText" lastClr="000000"/>
                </a:solidFill>
                <a:latin typeface="Gill Sans MT" panose="020B0502020104020203" pitchFamily="34" charset="0"/>
                <a:ea typeface="+mn-ea"/>
                <a:cs typeface="+mn-cs"/>
              </a:defRPr>
            </a:pPr>
            <a:r>
              <a:rPr lang="es-CO" b="1">
                <a:solidFill>
                  <a:sysClr val="windowText" lastClr="000000"/>
                </a:solidFill>
              </a:rPr>
              <a:t>FAE</a:t>
            </a:r>
            <a:r>
              <a:rPr lang="es-CO" b="1" baseline="0">
                <a:solidFill>
                  <a:sysClr val="windowText" lastClr="000000"/>
                </a:solidFill>
              </a:rPr>
              <a:t> en millones de USD y % del PIB</a:t>
            </a:r>
            <a:endParaRPr lang="es-CO" b="1">
              <a:solidFill>
                <a:sysClr val="windowText" lastClr="000000"/>
              </a:solidFill>
            </a:endParaRPr>
          </a:p>
        </c:rich>
      </c:tx>
      <c:overlay val="0"/>
      <c:spPr>
        <a:noFill/>
        <a:ln>
          <a:noFill/>
        </a:ln>
        <a:effectLst/>
      </c:spPr>
      <c:txPr>
        <a:bodyPr rot="0" spcFirstLastPara="1" vertOverflow="ellipsis" vert="horz" wrap="square" anchor="ctr" anchorCtr="1"/>
        <a:lstStyle/>
        <a:p>
          <a:pPr>
            <a:defRPr sz="1440" b="1" i="0" u="none" strike="noStrike" kern="1200" spc="0" baseline="0">
              <a:solidFill>
                <a:sysClr val="windowText" lastClr="000000"/>
              </a:solidFill>
              <a:latin typeface="Gill Sans MT" panose="020B0502020104020203" pitchFamily="34" charset="0"/>
              <a:ea typeface="+mn-ea"/>
              <a:cs typeface="+mn-cs"/>
            </a:defRPr>
          </a:pPr>
          <a:endParaRPr lang="es-CO"/>
        </a:p>
      </c:txPr>
    </c:title>
    <c:autoTitleDeleted val="0"/>
    <c:plotArea>
      <c:layout/>
      <c:barChart>
        <c:barDir val="col"/>
        <c:grouping val="clustered"/>
        <c:varyColors val="0"/>
        <c:ser>
          <c:idx val="0"/>
          <c:order val="0"/>
          <c:tx>
            <c:strRef>
              <c:f>Externa!$FC$33</c:f>
              <c:strCache>
                <c:ptCount val="1"/>
              </c:strCache>
            </c:strRef>
          </c:tx>
          <c:spPr>
            <a:solidFill>
              <a:schemeClr val="tx2"/>
            </a:solidFill>
            <a:ln>
              <a:noFill/>
            </a:ln>
            <a:effectLst/>
          </c:spPr>
          <c:invertIfNegative val="0"/>
          <c:dLbls>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Gill Sans MT" panose="020B0502020104020203" pitchFamily="34" charset="0"/>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Externa!$FD$32:$FJ$32</c:f>
              <c:numCache>
                <c:formatCode>General</c:formatCode>
                <c:ptCount val="7"/>
              </c:numCache>
            </c:numRef>
          </c:cat>
          <c:val>
            <c:numRef>
              <c:f>Externa!$FD$33:$FJ$33</c:f>
              <c:numCache>
                <c:formatCode>General</c:formatCode>
                <c:ptCount val="7"/>
              </c:numCache>
            </c:numRef>
          </c:val>
          <c:extLst>
            <c:ext xmlns:c16="http://schemas.microsoft.com/office/drawing/2014/chart" uri="{C3380CC4-5D6E-409C-BE32-E72D297353CC}">
              <c16:uniqueId val="{00000000-3BF2-4351-A4C2-64DD93C42A7D}"/>
            </c:ext>
          </c:extLst>
        </c:ser>
        <c:dLbls>
          <c:showLegendKey val="0"/>
          <c:showVal val="0"/>
          <c:showCatName val="0"/>
          <c:showSerName val="0"/>
          <c:showPercent val="0"/>
          <c:showBubbleSize val="0"/>
        </c:dLbls>
        <c:gapWidth val="150"/>
        <c:axId val="563800512"/>
        <c:axId val="563791264"/>
        <c:extLst>
          <c:ext xmlns:c15="http://schemas.microsoft.com/office/drawing/2012/chart" uri="{02D57815-91ED-43cb-92C2-25804820EDAC}">
            <c15:filteredBarSeries>
              <c15:ser>
                <c:idx val="1"/>
                <c:order val="1"/>
                <c:tx>
                  <c:strRef>
                    <c:extLst>
                      <c:ext uri="{02D57815-91ED-43cb-92C2-25804820EDAC}">
                        <c15:formulaRef>
                          <c15:sqref>Externa!$FC$34</c15:sqref>
                        </c15:formulaRef>
                      </c:ext>
                    </c:extLst>
                    <c:strCache>
                      <c:ptCount val="1"/>
                    </c:strCache>
                  </c:strRef>
                </c:tx>
                <c:spPr>
                  <a:solidFill>
                    <a:schemeClr val="accent2"/>
                  </a:solidFill>
                  <a:ln>
                    <a:noFill/>
                  </a:ln>
                  <a:effectLst/>
                </c:spPr>
                <c:invertIfNegative val="0"/>
                <c:cat>
                  <c:numRef>
                    <c:extLst>
                      <c:ext uri="{02D57815-91ED-43cb-92C2-25804820EDAC}">
                        <c15:formulaRef>
                          <c15:sqref>Externa!$FD$32:$FJ$32</c15:sqref>
                        </c15:formulaRef>
                      </c:ext>
                    </c:extLst>
                    <c:numCache>
                      <c:formatCode>General</c:formatCode>
                      <c:ptCount val="7"/>
                    </c:numCache>
                  </c:numRef>
                </c:cat>
                <c:val>
                  <c:numRef>
                    <c:extLst>
                      <c:ext uri="{02D57815-91ED-43cb-92C2-25804820EDAC}">
                        <c15:formulaRef>
                          <c15:sqref>Externa!$FD$34:$FJ$34</c15:sqref>
                        </c15:formulaRef>
                      </c:ext>
                    </c:extLst>
                    <c:numCache>
                      <c:formatCode>General</c:formatCode>
                      <c:ptCount val="7"/>
                    </c:numCache>
                  </c:numRef>
                </c:val>
                <c:extLst>
                  <c:ext xmlns:c16="http://schemas.microsoft.com/office/drawing/2014/chart" uri="{C3380CC4-5D6E-409C-BE32-E72D297353CC}">
                    <c16:uniqueId val="{00000001-3BF2-4351-A4C2-64DD93C42A7D}"/>
                  </c:ext>
                </c:extLst>
              </c15:ser>
            </c15:filteredBarSeries>
          </c:ext>
        </c:extLst>
      </c:barChart>
      <c:lineChart>
        <c:grouping val="standard"/>
        <c:varyColors val="0"/>
        <c:ser>
          <c:idx val="2"/>
          <c:order val="2"/>
          <c:tx>
            <c:strRef>
              <c:f>Externa!$FC$35</c:f>
              <c:strCache>
                <c:ptCount val="1"/>
              </c:strCache>
            </c:strRef>
          </c:tx>
          <c:spPr>
            <a:ln w="28575" cap="rnd">
              <a:solidFill>
                <a:schemeClr val="accent3"/>
              </a:solidFill>
              <a:round/>
            </a:ln>
            <a:effectLst/>
          </c:spPr>
          <c:marker>
            <c:symbol val="none"/>
          </c:marker>
          <c:dLbls>
            <c:dLbl>
              <c:idx val="3"/>
              <c:layout>
                <c:manualLayout>
                  <c:x val="-3.269558476778172E-2"/>
                  <c:y val="5.42847369367178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BF2-4351-A4C2-64DD93C42A7D}"/>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accent3">
                        <a:lumMod val="60000"/>
                        <a:lumOff val="40000"/>
                      </a:schemeClr>
                    </a:solidFill>
                    <a:latin typeface="Gill Sans MT" panose="020B0502020104020203" pitchFamily="34" charset="0"/>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numRef>
              <c:f>Externa!$FD$32:$FJ$32</c:f>
              <c:numCache>
                <c:formatCode>General</c:formatCode>
                <c:ptCount val="7"/>
              </c:numCache>
            </c:numRef>
          </c:cat>
          <c:val>
            <c:numRef>
              <c:f>Externa!$FD$35:$FJ$35</c:f>
              <c:numCache>
                <c:formatCode>General</c:formatCode>
                <c:ptCount val="7"/>
              </c:numCache>
            </c:numRef>
          </c:val>
          <c:smooth val="0"/>
          <c:extLst>
            <c:ext xmlns:c16="http://schemas.microsoft.com/office/drawing/2014/chart" uri="{C3380CC4-5D6E-409C-BE32-E72D297353CC}">
              <c16:uniqueId val="{00000002-3BF2-4351-A4C2-64DD93C42A7D}"/>
            </c:ext>
          </c:extLst>
        </c:ser>
        <c:dLbls>
          <c:showLegendKey val="0"/>
          <c:showVal val="0"/>
          <c:showCatName val="0"/>
          <c:showSerName val="0"/>
          <c:showPercent val="0"/>
          <c:showBubbleSize val="0"/>
        </c:dLbls>
        <c:marker val="1"/>
        <c:smooth val="0"/>
        <c:axId val="563804864"/>
        <c:axId val="563799968"/>
      </c:lineChart>
      <c:catAx>
        <c:axId val="563800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Gill Sans MT" panose="020B0502020104020203" pitchFamily="34" charset="0"/>
                <a:ea typeface="+mn-ea"/>
                <a:cs typeface="+mn-cs"/>
              </a:defRPr>
            </a:pPr>
            <a:endParaRPr lang="es-CO"/>
          </a:p>
        </c:txPr>
        <c:crossAx val="563791264"/>
        <c:crosses val="autoZero"/>
        <c:auto val="1"/>
        <c:lblAlgn val="ctr"/>
        <c:lblOffset val="100"/>
        <c:noMultiLvlLbl val="0"/>
      </c:catAx>
      <c:valAx>
        <c:axId val="56379126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bg1"/>
                </a:solidFill>
                <a:latin typeface="Gill Sans MT" panose="020B0502020104020203" pitchFamily="34" charset="0"/>
                <a:ea typeface="+mn-ea"/>
                <a:cs typeface="+mn-cs"/>
              </a:defRPr>
            </a:pPr>
            <a:endParaRPr lang="es-CO"/>
          </a:p>
        </c:txPr>
        <c:crossAx val="563800512"/>
        <c:crosses val="autoZero"/>
        <c:crossBetween val="between"/>
      </c:valAx>
      <c:valAx>
        <c:axId val="563799968"/>
        <c:scaling>
          <c:orientation val="minMax"/>
          <c:max val="1.7000000000000002"/>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bg1"/>
                </a:solidFill>
                <a:latin typeface="Gill Sans MT" panose="020B0502020104020203" pitchFamily="34" charset="0"/>
                <a:ea typeface="+mn-ea"/>
                <a:cs typeface="+mn-cs"/>
              </a:defRPr>
            </a:pPr>
            <a:endParaRPr lang="es-CO"/>
          </a:p>
        </c:txPr>
        <c:crossAx val="563804864"/>
        <c:crosses val="max"/>
        <c:crossBetween val="between"/>
      </c:valAx>
      <c:catAx>
        <c:axId val="563804864"/>
        <c:scaling>
          <c:orientation val="minMax"/>
        </c:scaling>
        <c:delete val="1"/>
        <c:axPos val="b"/>
        <c:numFmt formatCode="General" sourceLinked="1"/>
        <c:majorTickMark val="out"/>
        <c:minorTickMark val="none"/>
        <c:tickLblPos val="nextTo"/>
        <c:crossAx val="56379996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Gill Sans MT" panose="020B0502020104020203" pitchFamily="34" charset="0"/>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latin typeface="Gill Sans MT" panose="020B0502020104020203"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Gill Sans MT" panose="020B0502020104020203" pitchFamily="34" charset="0"/>
                <a:ea typeface="+mn-ea"/>
                <a:cs typeface="+mn-cs"/>
              </a:defRPr>
            </a:pPr>
            <a:r>
              <a:rPr lang="en-US"/>
              <a:t>Activos externos del Gobierno General</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Gill Sans MT" panose="020B0502020104020203" pitchFamily="34" charset="0"/>
              <a:ea typeface="+mn-ea"/>
              <a:cs typeface="+mn-cs"/>
            </a:defRPr>
          </a:pPr>
          <a:endParaRPr lang="es-CO"/>
        </a:p>
      </c:txPr>
    </c:title>
    <c:autoTitleDeleted val="0"/>
    <c:plotArea>
      <c:layout/>
      <c:barChart>
        <c:barDir val="col"/>
        <c:grouping val="stacked"/>
        <c:varyColors val="0"/>
        <c:ser>
          <c:idx val="0"/>
          <c:order val="0"/>
          <c:tx>
            <c:strRef>
              <c:f>'2010-20191S'!$C$40</c:f>
              <c:strCache>
                <c:ptCount val="1"/>
                <c:pt idx="0">
                  <c:v>Activos Externos de la Tesorería</c:v>
                </c:pt>
              </c:strCache>
            </c:strRef>
          </c:tx>
          <c:spPr>
            <a:solidFill>
              <a:schemeClr val="tx2"/>
            </a:solidFill>
            <a:ln>
              <a:noFill/>
            </a:ln>
            <a:effectLst/>
          </c:spPr>
          <c:invertIfNegative val="0"/>
          <c:dLbls>
            <c:dLbl>
              <c:idx val="2"/>
              <c:layout>
                <c:manualLayout>
                  <c:x val="-3.6260971067128262E-17"/>
                  <c:y val="-9.25925925925934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411-42E0-BAD6-314AAB603B3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Gill Sans MT" panose="020B0502020104020203" pitchFamily="34" charset="0"/>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'2010-20191S'!$D$2:$L$2</c:f>
              <c:numCache>
                <c:formatCode>@</c:formatCode>
                <c:ptCount val="9"/>
                <c:pt idx="0">
                  <c:v>2010</c:v>
                </c:pt>
                <c:pt idx="1">
                  <c:v>2011</c:v>
                </c:pt>
                <c:pt idx="2">
                  <c:v>2012</c:v>
                </c:pt>
                <c:pt idx="3">
                  <c:v>2013</c:v>
                </c:pt>
                <c:pt idx="4">
                  <c:v>2014</c:v>
                </c:pt>
                <c:pt idx="5">
                  <c:v>2015</c:v>
                </c:pt>
                <c:pt idx="6">
                  <c:v>2016</c:v>
                </c:pt>
                <c:pt idx="7">
                  <c:v>2017</c:v>
                </c:pt>
                <c:pt idx="8">
                  <c:v>2018</c:v>
                </c:pt>
              </c:numCache>
            </c:numRef>
          </c:cat>
          <c:val>
            <c:numRef>
              <c:f>'2010-20191S'!$D$40:$L$40</c:f>
              <c:numCache>
                <c:formatCode>#,##0.0</c:formatCode>
                <c:ptCount val="9"/>
                <c:pt idx="0">
                  <c:v>0.47751766361378939</c:v>
                </c:pt>
                <c:pt idx="1">
                  <c:v>0.47934089266445823</c:v>
                </c:pt>
                <c:pt idx="2">
                  <c:v>0.16063622071326555</c:v>
                </c:pt>
                <c:pt idx="3">
                  <c:v>0.3046614971624953</c:v>
                </c:pt>
                <c:pt idx="4">
                  <c:v>0.32063801585900253</c:v>
                </c:pt>
                <c:pt idx="5">
                  <c:v>0.69259120557359599</c:v>
                </c:pt>
                <c:pt idx="6">
                  <c:v>0.97930628683495313</c:v>
                </c:pt>
                <c:pt idx="7">
                  <c:v>0.82895091771157092</c:v>
                </c:pt>
                <c:pt idx="8">
                  <c:v>1.0503679677979874</c:v>
                </c:pt>
              </c:numCache>
            </c:numRef>
          </c:val>
          <c:extLst>
            <c:ext xmlns:c16="http://schemas.microsoft.com/office/drawing/2014/chart" uri="{C3380CC4-5D6E-409C-BE32-E72D297353CC}">
              <c16:uniqueId val="{00000000-5411-42E0-BAD6-314AAB603B3A}"/>
            </c:ext>
          </c:extLst>
        </c:ser>
        <c:ser>
          <c:idx val="1"/>
          <c:order val="1"/>
          <c:tx>
            <c:strRef>
              <c:f>'2010-20191S'!$C$41</c:f>
              <c:strCache>
                <c:ptCount val="1"/>
                <c:pt idx="0">
                  <c:v>Activos del FAEP</c:v>
                </c:pt>
              </c:strCache>
            </c:strRef>
          </c:tx>
          <c:spPr>
            <a:solidFill>
              <a:schemeClr val="accent3"/>
            </a:solidFill>
            <a:ln>
              <a:noFill/>
            </a:ln>
            <a:effectLst/>
          </c:spPr>
          <c:invertIfNegative val="0"/>
          <c:dLbls>
            <c:dLbl>
              <c:idx val="2"/>
              <c:layout>
                <c:manualLayout>
                  <c:x val="-3.6260971067128262E-17"/>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411-42E0-BAD6-314AAB603B3A}"/>
                </c:ext>
              </c:extLst>
            </c:dLbl>
            <c:dLbl>
              <c:idx val="8"/>
              <c:delete val="1"/>
              <c:extLst>
                <c:ext xmlns:c15="http://schemas.microsoft.com/office/drawing/2012/chart" uri="{CE6537A1-D6FC-4f65-9D91-7224C49458BB}"/>
                <c:ext xmlns:c16="http://schemas.microsoft.com/office/drawing/2014/chart" uri="{C3380CC4-5D6E-409C-BE32-E72D297353CC}">
                  <c16:uniqueId val="{00000008-5411-42E0-BAD6-314AAB603B3A}"/>
                </c:ext>
              </c:extLst>
            </c:dLbl>
            <c:dLbl>
              <c:idx val="9"/>
              <c:delete val="1"/>
              <c:extLst>
                <c:ext xmlns:c15="http://schemas.microsoft.com/office/drawing/2012/chart" uri="{CE6537A1-D6FC-4f65-9D91-7224C49458BB}"/>
                <c:ext xmlns:c16="http://schemas.microsoft.com/office/drawing/2014/chart" uri="{C3380CC4-5D6E-409C-BE32-E72D297353CC}">
                  <c16:uniqueId val="{00000009-5411-42E0-BAD6-314AAB603B3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Gill Sans MT" panose="020B0502020104020203" pitchFamily="34" charset="0"/>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'2010-20191S'!$D$2:$L$2</c:f>
              <c:numCache>
                <c:formatCode>@</c:formatCode>
                <c:ptCount val="9"/>
                <c:pt idx="0">
                  <c:v>2010</c:v>
                </c:pt>
                <c:pt idx="1">
                  <c:v>2011</c:v>
                </c:pt>
                <c:pt idx="2">
                  <c:v>2012</c:v>
                </c:pt>
                <c:pt idx="3">
                  <c:v>2013</c:v>
                </c:pt>
                <c:pt idx="4">
                  <c:v>2014</c:v>
                </c:pt>
                <c:pt idx="5">
                  <c:v>2015</c:v>
                </c:pt>
                <c:pt idx="6">
                  <c:v>2016</c:v>
                </c:pt>
                <c:pt idx="7">
                  <c:v>2017</c:v>
                </c:pt>
                <c:pt idx="8">
                  <c:v>2018</c:v>
                </c:pt>
              </c:numCache>
            </c:numRef>
          </c:cat>
          <c:val>
            <c:numRef>
              <c:f>'2010-20191S'!$D$41:$L$41</c:f>
              <c:numCache>
                <c:formatCode>#,##0.0</c:formatCode>
                <c:ptCount val="9"/>
                <c:pt idx="0">
                  <c:v>0.3464044350776353</c:v>
                </c:pt>
                <c:pt idx="1">
                  <c:v>0.33869312896481235</c:v>
                </c:pt>
                <c:pt idx="2">
                  <c:v>0.26025245078986842</c:v>
                </c:pt>
                <c:pt idx="3">
                  <c:v>0.23169687120652574</c:v>
                </c:pt>
                <c:pt idx="4">
                  <c:v>0.17732368889551714</c:v>
                </c:pt>
                <c:pt idx="5">
                  <c:v>0.17572967219274394</c:v>
                </c:pt>
                <c:pt idx="6">
                  <c:v>0.11833431921770504</c:v>
                </c:pt>
                <c:pt idx="7">
                  <c:v>7.351090748255272E-2</c:v>
                </c:pt>
                <c:pt idx="8">
                  <c:v>3.8813585831686072E-2</c:v>
                </c:pt>
              </c:numCache>
            </c:numRef>
          </c:val>
          <c:extLst>
            <c:ext xmlns:c16="http://schemas.microsoft.com/office/drawing/2014/chart" uri="{C3380CC4-5D6E-409C-BE32-E72D297353CC}">
              <c16:uniqueId val="{00000001-5411-42E0-BAD6-314AAB603B3A}"/>
            </c:ext>
          </c:extLst>
        </c:ser>
        <c:ser>
          <c:idx val="2"/>
          <c:order val="2"/>
          <c:tx>
            <c:strRef>
              <c:f>'2010-20191S'!$C$42</c:f>
              <c:strCache>
                <c:ptCount val="1"/>
                <c:pt idx="0">
                  <c:v>Activos FAE</c:v>
                </c:pt>
              </c:strCache>
            </c:strRef>
          </c:tx>
          <c:spPr>
            <a:solidFill>
              <a:schemeClr val="accent5"/>
            </a:solidFill>
            <a:ln>
              <a:noFill/>
            </a:ln>
            <a:effectLst/>
          </c:spPr>
          <c:invertIfNegative val="0"/>
          <c:dLbls>
            <c:dLbl>
              <c:idx val="2"/>
              <c:layout>
                <c:manualLayout>
                  <c:x val="-3.6260971067128262E-17"/>
                  <c:y val="-9.2592592592592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411-42E0-BAD6-314AAB603B3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Gill Sans MT" panose="020B0502020104020203" pitchFamily="34" charset="0"/>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'2010-20191S'!$D$2:$L$2</c:f>
              <c:numCache>
                <c:formatCode>@</c:formatCode>
                <c:ptCount val="9"/>
                <c:pt idx="0">
                  <c:v>2010</c:v>
                </c:pt>
                <c:pt idx="1">
                  <c:v>2011</c:v>
                </c:pt>
                <c:pt idx="2">
                  <c:v>2012</c:v>
                </c:pt>
                <c:pt idx="3">
                  <c:v>2013</c:v>
                </c:pt>
                <c:pt idx="4">
                  <c:v>2014</c:v>
                </c:pt>
                <c:pt idx="5">
                  <c:v>2015</c:v>
                </c:pt>
                <c:pt idx="6">
                  <c:v>2016</c:v>
                </c:pt>
                <c:pt idx="7">
                  <c:v>2017</c:v>
                </c:pt>
                <c:pt idx="8">
                  <c:v>2018</c:v>
                </c:pt>
              </c:numCache>
            </c:numRef>
          </c:cat>
          <c:val>
            <c:numRef>
              <c:f>'2010-20191S'!$D$42:$L$42</c:f>
              <c:numCache>
                <c:formatCode>#,##0.0</c:formatCode>
                <c:ptCount val="9"/>
                <c:pt idx="2">
                  <c:v>0.21783952335433618</c:v>
                </c:pt>
                <c:pt idx="3">
                  <c:v>0.44463395204768902</c:v>
                </c:pt>
                <c:pt idx="4">
                  <c:v>0.78554337238009797</c:v>
                </c:pt>
                <c:pt idx="5">
                  <c:v>1.2094164392356006</c:v>
                </c:pt>
                <c:pt idx="6">
                  <c:v>1.2046861520615177</c:v>
                </c:pt>
                <c:pt idx="7">
                  <c:v>1.197941128935857</c:v>
                </c:pt>
                <c:pt idx="8">
                  <c:v>1.0427632492198751</c:v>
                </c:pt>
              </c:numCache>
            </c:numRef>
          </c:val>
          <c:extLst>
            <c:ext xmlns:c16="http://schemas.microsoft.com/office/drawing/2014/chart" uri="{C3380CC4-5D6E-409C-BE32-E72D297353CC}">
              <c16:uniqueId val="{00000002-5411-42E0-BAD6-314AAB603B3A}"/>
            </c:ext>
          </c:extLst>
        </c:ser>
        <c:ser>
          <c:idx val="3"/>
          <c:order val="3"/>
          <c:tx>
            <c:strRef>
              <c:f>'2010-20191S'!$C$43</c:f>
              <c:strCache>
                <c:ptCount val="1"/>
                <c:pt idx="0">
                  <c:v>Activos Externos Entidades Descentralizadas</c:v>
                </c:pt>
              </c:strCache>
            </c:strRef>
          </c:tx>
          <c:spPr>
            <a:solidFill>
              <a:schemeClr val="accent6"/>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5411-42E0-BAD6-314AAB603B3A}"/>
                </c:ext>
              </c:extLst>
            </c:dLbl>
            <c:dLbl>
              <c:idx val="1"/>
              <c:delete val="1"/>
              <c:extLst>
                <c:ext xmlns:c15="http://schemas.microsoft.com/office/drawing/2012/chart" uri="{CE6537A1-D6FC-4f65-9D91-7224C49458BB}"/>
                <c:ext xmlns:c16="http://schemas.microsoft.com/office/drawing/2014/chart" uri="{C3380CC4-5D6E-409C-BE32-E72D297353CC}">
                  <c16:uniqueId val="{00000006-5411-42E0-BAD6-314AAB603B3A}"/>
                </c:ext>
              </c:extLst>
            </c:dLbl>
            <c:dLbl>
              <c:idx val="2"/>
              <c:delete val="1"/>
              <c:extLst>
                <c:ext xmlns:c15="http://schemas.microsoft.com/office/drawing/2012/chart" uri="{CE6537A1-D6FC-4f65-9D91-7224C49458BB}"/>
                <c:ext xmlns:c16="http://schemas.microsoft.com/office/drawing/2014/chart" uri="{C3380CC4-5D6E-409C-BE32-E72D297353CC}">
                  <c16:uniqueId val="{00000007-5411-42E0-BAD6-314AAB603B3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Gill Sans MT" panose="020B0502020104020203" pitchFamily="34" charset="0"/>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'2010-20191S'!$D$2:$L$2</c:f>
              <c:numCache>
                <c:formatCode>@</c:formatCode>
                <c:ptCount val="9"/>
                <c:pt idx="0">
                  <c:v>2010</c:v>
                </c:pt>
                <c:pt idx="1">
                  <c:v>2011</c:v>
                </c:pt>
                <c:pt idx="2">
                  <c:v>2012</c:v>
                </c:pt>
                <c:pt idx="3">
                  <c:v>2013</c:v>
                </c:pt>
                <c:pt idx="4">
                  <c:v>2014</c:v>
                </c:pt>
                <c:pt idx="5">
                  <c:v>2015</c:v>
                </c:pt>
                <c:pt idx="6">
                  <c:v>2016</c:v>
                </c:pt>
                <c:pt idx="7">
                  <c:v>2017</c:v>
                </c:pt>
                <c:pt idx="8">
                  <c:v>2018</c:v>
                </c:pt>
              </c:numCache>
            </c:numRef>
          </c:cat>
          <c:val>
            <c:numRef>
              <c:f>'2010-20191S'!$D$43:$L$43</c:f>
              <c:numCache>
                <c:formatCode>#,##0.0</c:formatCode>
                <c:ptCount val="9"/>
                <c:pt idx="0">
                  <c:v>3.6103837064198188E-2</c:v>
                </c:pt>
                <c:pt idx="1">
                  <c:v>6.3117928088846531E-2</c:v>
                </c:pt>
                <c:pt idx="2">
                  <c:v>0.11721933353530595</c:v>
                </c:pt>
                <c:pt idx="3">
                  <c:v>0.18503619601955035</c:v>
                </c:pt>
                <c:pt idx="4">
                  <c:v>0.39046587450829373</c:v>
                </c:pt>
                <c:pt idx="5">
                  <c:v>0.21346241283544234</c:v>
                </c:pt>
                <c:pt idx="6">
                  <c:v>0.24515363804099161</c:v>
                </c:pt>
                <c:pt idx="7">
                  <c:v>0.14348664036067488</c:v>
                </c:pt>
                <c:pt idx="8">
                  <c:v>0.26268497850277717</c:v>
                </c:pt>
              </c:numCache>
            </c:numRef>
          </c:val>
          <c:extLst>
            <c:ext xmlns:c16="http://schemas.microsoft.com/office/drawing/2014/chart" uri="{C3380CC4-5D6E-409C-BE32-E72D297353CC}">
              <c16:uniqueId val="{00000003-5411-42E0-BAD6-314AAB603B3A}"/>
            </c:ext>
          </c:extLst>
        </c:ser>
        <c:dLbls>
          <c:showLegendKey val="0"/>
          <c:showVal val="1"/>
          <c:showCatName val="0"/>
          <c:showSerName val="0"/>
          <c:showPercent val="0"/>
          <c:showBubbleSize val="0"/>
        </c:dLbls>
        <c:gapWidth val="150"/>
        <c:overlap val="100"/>
        <c:axId val="563792352"/>
        <c:axId val="563817920"/>
      </c:barChart>
      <c:lineChart>
        <c:grouping val="standard"/>
        <c:varyColors val="0"/>
        <c:ser>
          <c:idx val="4"/>
          <c:order val="4"/>
          <c:tx>
            <c:strRef>
              <c:f>'2010-20191S'!$C$44</c:f>
              <c:strCache>
                <c:ptCount val="1"/>
                <c:pt idx="0">
                  <c:v>Activos Externos</c:v>
                </c:pt>
              </c:strCache>
            </c:strRef>
          </c:tx>
          <c:spPr>
            <a:ln w="28575" cap="rnd">
              <a:noFill/>
              <a:round/>
            </a:ln>
            <a:effectLst/>
          </c:spPr>
          <c:marker>
            <c:symbol val="circle"/>
            <c:size val="5"/>
            <c:spPr>
              <a:solidFill>
                <a:srgbClr val="FF0000"/>
              </a:solidFill>
              <a:ln w="9525">
                <a:no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C00000"/>
                    </a:solidFill>
                    <a:latin typeface="Gill Sans MT" panose="020B0502020104020203" pitchFamily="34" charset="0"/>
                    <a:ea typeface="+mn-ea"/>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'2010-20191S'!$D$44:$L$44</c:f>
              <c:numCache>
                <c:formatCode>#,##0.0</c:formatCode>
                <c:ptCount val="9"/>
                <c:pt idx="0">
                  <c:v>0.86002593575562281</c:v>
                </c:pt>
                <c:pt idx="1">
                  <c:v>0.88115194971811706</c:v>
                </c:pt>
                <c:pt idx="2">
                  <c:v>0.75594752839277612</c:v>
                </c:pt>
                <c:pt idx="3">
                  <c:v>1.1660285164362605</c:v>
                </c:pt>
                <c:pt idx="4">
                  <c:v>1.6739709516429113</c:v>
                </c:pt>
                <c:pt idx="5">
                  <c:v>2.2911997298373832</c:v>
                </c:pt>
                <c:pt idx="6">
                  <c:v>2.5474803961551675</c:v>
                </c:pt>
                <c:pt idx="7">
                  <c:v>2.2438895944906556</c:v>
                </c:pt>
                <c:pt idx="8">
                  <c:v>2.3946297813523256</c:v>
                </c:pt>
              </c:numCache>
            </c:numRef>
          </c:val>
          <c:smooth val="0"/>
          <c:extLst>
            <c:ext xmlns:c16="http://schemas.microsoft.com/office/drawing/2014/chart" uri="{C3380CC4-5D6E-409C-BE32-E72D297353CC}">
              <c16:uniqueId val="{00000004-5411-42E0-BAD6-314AAB603B3A}"/>
            </c:ext>
          </c:extLst>
        </c:ser>
        <c:dLbls>
          <c:showLegendKey val="0"/>
          <c:showVal val="1"/>
          <c:showCatName val="0"/>
          <c:showSerName val="0"/>
          <c:showPercent val="0"/>
          <c:showBubbleSize val="0"/>
        </c:dLbls>
        <c:marker val="1"/>
        <c:smooth val="0"/>
        <c:axId val="563792352"/>
        <c:axId val="563817920"/>
      </c:lineChart>
      <c:catAx>
        <c:axId val="563792352"/>
        <c:scaling>
          <c:orientation val="minMax"/>
        </c:scaling>
        <c:delete val="0"/>
        <c:axPos val="b"/>
        <c:numFmt formatCode="@"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Gill Sans MT" panose="020B0502020104020203" pitchFamily="34" charset="0"/>
                <a:ea typeface="+mn-ea"/>
                <a:cs typeface="+mn-cs"/>
              </a:defRPr>
            </a:pPr>
            <a:endParaRPr lang="es-CO"/>
          </a:p>
        </c:txPr>
        <c:crossAx val="563817920"/>
        <c:crosses val="autoZero"/>
        <c:auto val="1"/>
        <c:lblAlgn val="ctr"/>
        <c:lblOffset val="100"/>
        <c:noMultiLvlLbl val="0"/>
      </c:catAx>
      <c:valAx>
        <c:axId val="563817920"/>
        <c:scaling>
          <c:orientation val="minMax"/>
        </c:scaling>
        <c:delete val="1"/>
        <c:axPos val="l"/>
        <c:numFmt formatCode="#,##0.0" sourceLinked="1"/>
        <c:majorTickMark val="none"/>
        <c:minorTickMark val="none"/>
        <c:tickLblPos val="nextTo"/>
        <c:crossAx val="563792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Gill Sans MT" panose="020B0502020104020203" pitchFamily="34" charset="0"/>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Gill Sans MT" panose="020B0502020104020203" pitchFamily="34" charset="0"/>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Gill Sans MT" panose="020B0502020104020203" pitchFamily="34" charset="0"/>
                <a:ea typeface="+mn-ea"/>
                <a:cs typeface="+mn-cs"/>
              </a:defRPr>
            </a:pPr>
            <a:r>
              <a:rPr lang="en-US"/>
              <a:t>Activos internos del Gobierno General</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Gill Sans MT" panose="020B0502020104020203" pitchFamily="34" charset="0"/>
              <a:ea typeface="+mn-ea"/>
              <a:cs typeface="+mn-cs"/>
            </a:defRPr>
          </a:pPr>
          <a:endParaRPr lang="es-CO"/>
        </a:p>
      </c:txPr>
    </c:title>
    <c:autoTitleDeleted val="0"/>
    <c:plotArea>
      <c:layout/>
      <c:barChart>
        <c:barDir val="col"/>
        <c:grouping val="stacked"/>
        <c:varyColors val="0"/>
        <c:ser>
          <c:idx val="2"/>
          <c:order val="0"/>
          <c:tx>
            <c:strRef>
              <c:f>'2010-20191S'!$C$49</c:f>
              <c:strCache>
                <c:ptCount val="1"/>
                <c:pt idx="0">
                  <c:v>M3 público</c:v>
                </c:pt>
              </c:strCache>
            </c:strRef>
          </c:tx>
          <c:spPr>
            <a:solidFill>
              <a:schemeClr val="accent5"/>
            </a:solidFill>
            <a:ln>
              <a:noFill/>
            </a:ln>
            <a:effectLst/>
          </c:spPr>
          <c:invertIfNegative val="0"/>
          <c:dLbls>
            <c:dLbl>
              <c:idx val="2"/>
              <c:layout>
                <c:manualLayout>
                  <c:x val="-3.6260971067128262E-17"/>
                  <c:y val="-9.2592592592592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F6A-4C6D-AF2D-8682DC12492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Gill Sans MT" panose="020B0502020104020203" pitchFamily="34" charset="0"/>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'2010-20191S'!$D$2:$L$2</c:f>
              <c:numCache>
                <c:formatCode>@</c:formatCode>
                <c:ptCount val="9"/>
                <c:pt idx="0">
                  <c:v>2010</c:v>
                </c:pt>
                <c:pt idx="1">
                  <c:v>2011</c:v>
                </c:pt>
                <c:pt idx="2">
                  <c:v>2012</c:v>
                </c:pt>
                <c:pt idx="3">
                  <c:v>2013</c:v>
                </c:pt>
                <c:pt idx="4">
                  <c:v>2014</c:v>
                </c:pt>
                <c:pt idx="5">
                  <c:v>2015</c:v>
                </c:pt>
                <c:pt idx="6">
                  <c:v>2016</c:v>
                </c:pt>
                <c:pt idx="7">
                  <c:v>2017</c:v>
                </c:pt>
                <c:pt idx="8">
                  <c:v>2018</c:v>
                </c:pt>
              </c:numCache>
            </c:numRef>
          </c:cat>
          <c:val>
            <c:numRef>
              <c:f>'2010-20191S'!$D$49:$L$49</c:f>
              <c:numCache>
                <c:formatCode>#,##0.0</c:formatCode>
                <c:ptCount val="9"/>
                <c:pt idx="0">
                  <c:v>5.9416449114090248</c:v>
                </c:pt>
                <c:pt idx="1">
                  <c:v>5.5259789015403813</c:v>
                </c:pt>
                <c:pt idx="2">
                  <c:v>5.9296497350020321</c:v>
                </c:pt>
                <c:pt idx="3">
                  <c:v>6.8991382969681947</c:v>
                </c:pt>
                <c:pt idx="4">
                  <c:v>6.8142562228537855</c:v>
                </c:pt>
                <c:pt idx="5">
                  <c:v>5.8458380298261439</c:v>
                </c:pt>
                <c:pt idx="6">
                  <c:v>5.6483440765282555</c:v>
                </c:pt>
                <c:pt idx="7">
                  <c:v>5.2482319988800974</c:v>
                </c:pt>
                <c:pt idx="8">
                  <c:v>5.8564370099234253</c:v>
                </c:pt>
              </c:numCache>
            </c:numRef>
          </c:val>
          <c:extLst>
            <c:ext xmlns:c16="http://schemas.microsoft.com/office/drawing/2014/chart" uri="{C3380CC4-5D6E-409C-BE32-E72D297353CC}">
              <c16:uniqueId val="{00000007-CF6A-4C6D-AF2D-8682DC124920}"/>
            </c:ext>
          </c:extLst>
        </c:ser>
        <c:ser>
          <c:idx val="3"/>
          <c:order val="1"/>
          <c:tx>
            <c:strRef>
              <c:f>'2010-20191S'!$C$50</c:f>
              <c:strCache>
                <c:ptCount val="1"/>
                <c:pt idx="0">
                  <c:v>Depósito del GNC en el BanRep</c:v>
                </c:pt>
              </c:strCache>
            </c:strRef>
          </c:tx>
          <c:spPr>
            <a:solidFill>
              <a:schemeClr val="accent6"/>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8-CF6A-4C6D-AF2D-8682DC124920}"/>
                </c:ext>
              </c:extLst>
            </c:dLbl>
            <c:dLbl>
              <c:idx val="1"/>
              <c:delete val="1"/>
              <c:extLst>
                <c:ext xmlns:c15="http://schemas.microsoft.com/office/drawing/2012/chart" uri="{CE6537A1-D6FC-4f65-9D91-7224C49458BB}"/>
                <c:ext xmlns:c16="http://schemas.microsoft.com/office/drawing/2014/chart" uri="{C3380CC4-5D6E-409C-BE32-E72D297353CC}">
                  <c16:uniqueId val="{00000009-CF6A-4C6D-AF2D-8682DC124920}"/>
                </c:ext>
              </c:extLst>
            </c:dLbl>
            <c:dLbl>
              <c:idx val="2"/>
              <c:delete val="1"/>
              <c:extLst>
                <c:ext xmlns:c15="http://schemas.microsoft.com/office/drawing/2012/chart" uri="{CE6537A1-D6FC-4f65-9D91-7224C49458BB}"/>
                <c:ext xmlns:c16="http://schemas.microsoft.com/office/drawing/2014/chart" uri="{C3380CC4-5D6E-409C-BE32-E72D297353CC}">
                  <c16:uniqueId val="{0000000A-CF6A-4C6D-AF2D-8682DC12492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Gill Sans MT" panose="020B0502020104020203" pitchFamily="34" charset="0"/>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'2010-20191S'!$D$2:$L$2</c:f>
              <c:numCache>
                <c:formatCode>@</c:formatCode>
                <c:ptCount val="9"/>
                <c:pt idx="0">
                  <c:v>2010</c:v>
                </c:pt>
                <c:pt idx="1">
                  <c:v>2011</c:v>
                </c:pt>
                <c:pt idx="2">
                  <c:v>2012</c:v>
                </c:pt>
                <c:pt idx="3">
                  <c:v>2013</c:v>
                </c:pt>
                <c:pt idx="4">
                  <c:v>2014</c:v>
                </c:pt>
                <c:pt idx="5">
                  <c:v>2015</c:v>
                </c:pt>
                <c:pt idx="6">
                  <c:v>2016</c:v>
                </c:pt>
                <c:pt idx="7">
                  <c:v>2017</c:v>
                </c:pt>
                <c:pt idx="8">
                  <c:v>2018</c:v>
                </c:pt>
              </c:numCache>
            </c:numRef>
          </c:cat>
          <c:val>
            <c:numRef>
              <c:f>'2010-20191S'!$D$50:$L$50</c:f>
              <c:numCache>
                <c:formatCode>#,##0.0</c:formatCode>
                <c:ptCount val="9"/>
                <c:pt idx="0">
                  <c:v>0.62983150729293635</c:v>
                </c:pt>
                <c:pt idx="1">
                  <c:v>0.93481405767604286</c:v>
                </c:pt>
                <c:pt idx="2">
                  <c:v>1.3366360311837533</c:v>
                </c:pt>
                <c:pt idx="3">
                  <c:v>2.0527383689685355</c:v>
                </c:pt>
                <c:pt idx="4">
                  <c:v>2.7558600275526577</c:v>
                </c:pt>
                <c:pt idx="5">
                  <c:v>1.163100298499304</c:v>
                </c:pt>
                <c:pt idx="6">
                  <c:v>1.7223384290249193</c:v>
                </c:pt>
                <c:pt idx="7">
                  <c:v>1.5216788429396439</c:v>
                </c:pt>
                <c:pt idx="8">
                  <c:v>0.85339783746028464</c:v>
                </c:pt>
              </c:numCache>
            </c:numRef>
          </c:val>
          <c:extLst>
            <c:ext xmlns:c16="http://schemas.microsoft.com/office/drawing/2014/chart" uri="{C3380CC4-5D6E-409C-BE32-E72D297353CC}">
              <c16:uniqueId val="{0000000B-CF6A-4C6D-AF2D-8682DC124920}"/>
            </c:ext>
          </c:extLst>
        </c:ser>
        <c:dLbls>
          <c:showLegendKey val="0"/>
          <c:showVal val="1"/>
          <c:showCatName val="0"/>
          <c:showSerName val="0"/>
          <c:showPercent val="0"/>
          <c:showBubbleSize val="0"/>
        </c:dLbls>
        <c:gapWidth val="150"/>
        <c:overlap val="100"/>
        <c:axId val="563785824"/>
        <c:axId val="563807040"/>
      </c:barChart>
      <c:lineChart>
        <c:grouping val="standard"/>
        <c:varyColors val="0"/>
        <c:ser>
          <c:idx val="4"/>
          <c:order val="2"/>
          <c:tx>
            <c:strRef>
              <c:f>'2010-20191S'!$C$48</c:f>
              <c:strCache>
                <c:ptCount val="1"/>
                <c:pt idx="0">
                  <c:v>Activos internos</c:v>
                </c:pt>
              </c:strCache>
            </c:strRef>
          </c:tx>
          <c:spPr>
            <a:ln w="28575" cap="rnd">
              <a:noFill/>
              <a:round/>
            </a:ln>
            <a:effectLst/>
          </c:spPr>
          <c:marker>
            <c:symbol val="circle"/>
            <c:size val="5"/>
            <c:spPr>
              <a:solidFill>
                <a:srgbClr val="FF0000"/>
              </a:solidFill>
              <a:ln w="9525">
                <a:no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C00000"/>
                    </a:solidFill>
                    <a:latin typeface="Gill Sans MT" panose="020B0502020104020203" pitchFamily="34" charset="0"/>
                    <a:ea typeface="+mn-ea"/>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'2010-20191S'!$D$48:$L$48</c:f>
              <c:numCache>
                <c:formatCode>#,##0.0</c:formatCode>
                <c:ptCount val="9"/>
                <c:pt idx="0">
                  <c:v>6.5714764187019616</c:v>
                </c:pt>
                <c:pt idx="1">
                  <c:v>6.4607929592164242</c:v>
                </c:pt>
                <c:pt idx="2">
                  <c:v>7.2662857661857858</c:v>
                </c:pt>
                <c:pt idx="3">
                  <c:v>8.9518766659367301</c:v>
                </c:pt>
                <c:pt idx="4">
                  <c:v>9.5701162504064428</c:v>
                </c:pt>
                <c:pt idx="5">
                  <c:v>7.0089383283254483</c:v>
                </c:pt>
                <c:pt idx="6">
                  <c:v>7.3706825055531748</c:v>
                </c:pt>
                <c:pt idx="7">
                  <c:v>6.7699108418197413</c:v>
                </c:pt>
                <c:pt idx="8">
                  <c:v>6.7098348473837097</c:v>
                </c:pt>
              </c:numCache>
            </c:numRef>
          </c:val>
          <c:smooth val="0"/>
          <c:extLst>
            <c:ext xmlns:c16="http://schemas.microsoft.com/office/drawing/2014/chart" uri="{C3380CC4-5D6E-409C-BE32-E72D297353CC}">
              <c16:uniqueId val="{0000000C-CF6A-4C6D-AF2D-8682DC124920}"/>
            </c:ext>
          </c:extLst>
        </c:ser>
        <c:dLbls>
          <c:showLegendKey val="0"/>
          <c:showVal val="1"/>
          <c:showCatName val="0"/>
          <c:showSerName val="0"/>
          <c:showPercent val="0"/>
          <c:showBubbleSize val="0"/>
        </c:dLbls>
        <c:marker val="1"/>
        <c:smooth val="0"/>
        <c:axId val="563785824"/>
        <c:axId val="563807040"/>
      </c:lineChart>
      <c:catAx>
        <c:axId val="563785824"/>
        <c:scaling>
          <c:orientation val="minMax"/>
        </c:scaling>
        <c:delete val="0"/>
        <c:axPos val="b"/>
        <c:numFmt formatCode="@"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Gill Sans MT" panose="020B0502020104020203" pitchFamily="34" charset="0"/>
                <a:ea typeface="+mn-ea"/>
                <a:cs typeface="+mn-cs"/>
              </a:defRPr>
            </a:pPr>
            <a:endParaRPr lang="es-CO"/>
          </a:p>
        </c:txPr>
        <c:crossAx val="563807040"/>
        <c:crosses val="autoZero"/>
        <c:auto val="1"/>
        <c:lblAlgn val="ctr"/>
        <c:lblOffset val="100"/>
        <c:noMultiLvlLbl val="0"/>
      </c:catAx>
      <c:valAx>
        <c:axId val="563807040"/>
        <c:scaling>
          <c:orientation val="minMax"/>
        </c:scaling>
        <c:delete val="1"/>
        <c:axPos val="l"/>
        <c:numFmt formatCode="#,##0.0" sourceLinked="1"/>
        <c:majorTickMark val="none"/>
        <c:minorTickMark val="none"/>
        <c:tickLblPos val="nextTo"/>
        <c:crossAx val="5637858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Gill Sans MT" panose="020B0502020104020203" pitchFamily="34" charset="0"/>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Gill Sans MT" panose="020B0502020104020203" pitchFamily="34" charset="0"/>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Gill Sans MT" panose="020B0502020104020203" pitchFamily="34" charset="0"/>
                <a:ea typeface="+mn-ea"/>
                <a:cs typeface="+mn-cs"/>
              </a:defRPr>
            </a:pPr>
            <a:r>
              <a:rPr lang="en-US"/>
              <a:t>Activos del Gobierno General</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Gill Sans MT" panose="020B0502020104020203" pitchFamily="34" charset="0"/>
              <a:ea typeface="+mn-ea"/>
              <a:cs typeface="+mn-cs"/>
            </a:defRPr>
          </a:pPr>
          <a:endParaRPr lang="es-CO"/>
        </a:p>
      </c:txPr>
    </c:title>
    <c:autoTitleDeleted val="0"/>
    <c:plotArea>
      <c:layout/>
      <c:barChart>
        <c:barDir val="col"/>
        <c:grouping val="stacked"/>
        <c:varyColors val="0"/>
        <c:ser>
          <c:idx val="2"/>
          <c:order val="0"/>
          <c:tx>
            <c:strRef>
              <c:f>'2010-20191S'!$C$48</c:f>
              <c:strCache>
                <c:ptCount val="1"/>
                <c:pt idx="0">
                  <c:v>Activos internos</c:v>
                </c:pt>
              </c:strCache>
            </c:strRef>
          </c:tx>
          <c:spPr>
            <a:solidFill>
              <a:schemeClr val="accent5"/>
            </a:solidFill>
            <a:ln>
              <a:noFill/>
            </a:ln>
            <a:effectLst/>
          </c:spPr>
          <c:invertIfNegative val="0"/>
          <c:dLbls>
            <c:dLbl>
              <c:idx val="2"/>
              <c:layout>
                <c:manualLayout>
                  <c:x val="-3.6260971067128262E-17"/>
                  <c:y val="-9.2592592592592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E9B-4F1C-B9E3-2B04F2D0D0E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Gill Sans MT" panose="020B0502020104020203" pitchFamily="34" charset="0"/>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'2010-20191S'!$D$2:$L$2</c:f>
              <c:numCache>
                <c:formatCode>@</c:formatCode>
                <c:ptCount val="9"/>
                <c:pt idx="0">
                  <c:v>2010</c:v>
                </c:pt>
                <c:pt idx="1">
                  <c:v>2011</c:v>
                </c:pt>
                <c:pt idx="2">
                  <c:v>2012</c:v>
                </c:pt>
                <c:pt idx="3">
                  <c:v>2013</c:v>
                </c:pt>
                <c:pt idx="4">
                  <c:v>2014</c:v>
                </c:pt>
                <c:pt idx="5">
                  <c:v>2015</c:v>
                </c:pt>
                <c:pt idx="6">
                  <c:v>2016</c:v>
                </c:pt>
                <c:pt idx="7">
                  <c:v>2017</c:v>
                </c:pt>
                <c:pt idx="8">
                  <c:v>2018</c:v>
                </c:pt>
              </c:numCache>
            </c:numRef>
          </c:cat>
          <c:val>
            <c:numRef>
              <c:f>'2010-20191S'!$D$48:$L$48</c:f>
              <c:numCache>
                <c:formatCode>#,##0.0</c:formatCode>
                <c:ptCount val="9"/>
                <c:pt idx="0">
                  <c:v>6.5714764187019616</c:v>
                </c:pt>
                <c:pt idx="1">
                  <c:v>6.4607929592164242</c:v>
                </c:pt>
                <c:pt idx="2">
                  <c:v>7.2662857661857858</c:v>
                </c:pt>
                <c:pt idx="3">
                  <c:v>8.9518766659367301</c:v>
                </c:pt>
                <c:pt idx="4">
                  <c:v>9.5701162504064428</c:v>
                </c:pt>
                <c:pt idx="5">
                  <c:v>7.0089383283254483</c:v>
                </c:pt>
                <c:pt idx="6">
                  <c:v>7.3706825055531748</c:v>
                </c:pt>
                <c:pt idx="7">
                  <c:v>6.7699108418197413</c:v>
                </c:pt>
                <c:pt idx="8">
                  <c:v>6.7098348473837097</c:v>
                </c:pt>
              </c:numCache>
            </c:numRef>
          </c:val>
          <c:extLst>
            <c:ext xmlns:c16="http://schemas.microsoft.com/office/drawing/2014/chart" uri="{C3380CC4-5D6E-409C-BE32-E72D297353CC}">
              <c16:uniqueId val="{00000001-DE9B-4F1C-B9E3-2B04F2D0D0E8}"/>
            </c:ext>
          </c:extLst>
        </c:ser>
        <c:ser>
          <c:idx val="3"/>
          <c:order val="1"/>
          <c:tx>
            <c:strRef>
              <c:f>'2010-20191S'!$C$44</c:f>
              <c:strCache>
                <c:ptCount val="1"/>
                <c:pt idx="0">
                  <c:v>Activos Externos</c:v>
                </c:pt>
              </c:strCache>
            </c:strRef>
          </c:tx>
          <c:spPr>
            <a:solidFill>
              <a:schemeClr val="accent6"/>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DE9B-4F1C-B9E3-2B04F2D0D0E8}"/>
                </c:ext>
              </c:extLst>
            </c:dLbl>
            <c:dLbl>
              <c:idx val="1"/>
              <c:delete val="1"/>
              <c:extLst>
                <c:ext xmlns:c15="http://schemas.microsoft.com/office/drawing/2012/chart" uri="{CE6537A1-D6FC-4f65-9D91-7224C49458BB}"/>
                <c:ext xmlns:c16="http://schemas.microsoft.com/office/drawing/2014/chart" uri="{C3380CC4-5D6E-409C-BE32-E72D297353CC}">
                  <c16:uniqueId val="{00000003-DE9B-4F1C-B9E3-2B04F2D0D0E8}"/>
                </c:ext>
              </c:extLst>
            </c:dLbl>
            <c:dLbl>
              <c:idx val="2"/>
              <c:delete val="1"/>
              <c:extLst>
                <c:ext xmlns:c15="http://schemas.microsoft.com/office/drawing/2012/chart" uri="{CE6537A1-D6FC-4f65-9D91-7224C49458BB}"/>
                <c:ext xmlns:c16="http://schemas.microsoft.com/office/drawing/2014/chart" uri="{C3380CC4-5D6E-409C-BE32-E72D297353CC}">
                  <c16:uniqueId val="{00000004-DE9B-4F1C-B9E3-2B04F2D0D0E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Gill Sans MT" panose="020B0502020104020203" pitchFamily="34" charset="0"/>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'2010-20191S'!$D$2:$L$2</c:f>
              <c:numCache>
                <c:formatCode>@</c:formatCode>
                <c:ptCount val="9"/>
                <c:pt idx="0">
                  <c:v>2010</c:v>
                </c:pt>
                <c:pt idx="1">
                  <c:v>2011</c:v>
                </c:pt>
                <c:pt idx="2">
                  <c:v>2012</c:v>
                </c:pt>
                <c:pt idx="3">
                  <c:v>2013</c:v>
                </c:pt>
                <c:pt idx="4">
                  <c:v>2014</c:v>
                </c:pt>
                <c:pt idx="5">
                  <c:v>2015</c:v>
                </c:pt>
                <c:pt idx="6">
                  <c:v>2016</c:v>
                </c:pt>
                <c:pt idx="7">
                  <c:v>2017</c:v>
                </c:pt>
                <c:pt idx="8">
                  <c:v>2018</c:v>
                </c:pt>
              </c:numCache>
            </c:numRef>
          </c:cat>
          <c:val>
            <c:numRef>
              <c:f>'2010-20191S'!$D$44:$L$44</c:f>
              <c:numCache>
                <c:formatCode>#,##0.0</c:formatCode>
                <c:ptCount val="9"/>
                <c:pt idx="0">
                  <c:v>0.86002593575562281</c:v>
                </c:pt>
                <c:pt idx="1">
                  <c:v>0.88115194971811706</c:v>
                </c:pt>
                <c:pt idx="2">
                  <c:v>0.75594752839277612</c:v>
                </c:pt>
                <c:pt idx="3">
                  <c:v>1.1660285164362605</c:v>
                </c:pt>
                <c:pt idx="4">
                  <c:v>1.6739709516429113</c:v>
                </c:pt>
                <c:pt idx="5">
                  <c:v>2.2911997298373832</c:v>
                </c:pt>
                <c:pt idx="6">
                  <c:v>2.5474803961551675</c:v>
                </c:pt>
                <c:pt idx="7">
                  <c:v>2.2438895944906556</c:v>
                </c:pt>
                <c:pt idx="8">
                  <c:v>2.3946297813523256</c:v>
                </c:pt>
              </c:numCache>
            </c:numRef>
          </c:val>
          <c:extLst>
            <c:ext xmlns:c16="http://schemas.microsoft.com/office/drawing/2014/chart" uri="{C3380CC4-5D6E-409C-BE32-E72D297353CC}">
              <c16:uniqueId val="{00000005-DE9B-4F1C-B9E3-2B04F2D0D0E8}"/>
            </c:ext>
          </c:extLst>
        </c:ser>
        <c:dLbls>
          <c:showLegendKey val="0"/>
          <c:showVal val="1"/>
          <c:showCatName val="0"/>
          <c:showSerName val="0"/>
          <c:showPercent val="0"/>
          <c:showBubbleSize val="0"/>
        </c:dLbls>
        <c:gapWidth val="150"/>
        <c:overlap val="100"/>
        <c:axId val="563808672"/>
        <c:axId val="563812480"/>
      </c:barChart>
      <c:lineChart>
        <c:grouping val="standard"/>
        <c:varyColors val="0"/>
        <c:ser>
          <c:idx val="4"/>
          <c:order val="2"/>
          <c:tx>
            <c:strRef>
              <c:f>'2010-20191S'!$C$61</c:f>
              <c:strCache>
                <c:ptCount val="1"/>
                <c:pt idx="0">
                  <c:v>Activos totales</c:v>
                </c:pt>
              </c:strCache>
            </c:strRef>
          </c:tx>
          <c:spPr>
            <a:ln w="28575" cap="rnd">
              <a:noFill/>
              <a:round/>
            </a:ln>
            <a:effectLst/>
          </c:spPr>
          <c:marker>
            <c:symbol val="circle"/>
            <c:size val="5"/>
            <c:spPr>
              <a:solidFill>
                <a:srgbClr val="FF0000"/>
              </a:solidFill>
              <a:ln w="9525">
                <a:no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C00000"/>
                    </a:solidFill>
                    <a:latin typeface="Gill Sans MT" panose="020B0502020104020203" pitchFamily="34" charset="0"/>
                    <a:ea typeface="+mn-ea"/>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'2010-20191S'!$D$61:$L$61</c:f>
              <c:numCache>
                <c:formatCode>#,##0.0</c:formatCode>
                <c:ptCount val="9"/>
                <c:pt idx="0">
                  <c:v>7.4315023544575842</c:v>
                </c:pt>
                <c:pt idx="1">
                  <c:v>7.3419449089345417</c:v>
                </c:pt>
                <c:pt idx="2">
                  <c:v>8.0222332945785624</c:v>
                </c:pt>
                <c:pt idx="3">
                  <c:v>10.11790518237299</c:v>
                </c:pt>
                <c:pt idx="4">
                  <c:v>11.244087202049354</c:v>
                </c:pt>
                <c:pt idx="5">
                  <c:v>9.3001380581628315</c:v>
                </c:pt>
                <c:pt idx="6">
                  <c:v>9.9181629017083424</c:v>
                </c:pt>
                <c:pt idx="7">
                  <c:v>9.0138004363103974</c:v>
                </c:pt>
                <c:pt idx="8">
                  <c:v>9.1044646287360358</c:v>
                </c:pt>
              </c:numCache>
            </c:numRef>
          </c:val>
          <c:smooth val="0"/>
          <c:extLst>
            <c:ext xmlns:c16="http://schemas.microsoft.com/office/drawing/2014/chart" uri="{C3380CC4-5D6E-409C-BE32-E72D297353CC}">
              <c16:uniqueId val="{00000006-DE9B-4F1C-B9E3-2B04F2D0D0E8}"/>
            </c:ext>
          </c:extLst>
        </c:ser>
        <c:dLbls>
          <c:showLegendKey val="0"/>
          <c:showVal val="1"/>
          <c:showCatName val="0"/>
          <c:showSerName val="0"/>
          <c:showPercent val="0"/>
          <c:showBubbleSize val="0"/>
        </c:dLbls>
        <c:marker val="1"/>
        <c:smooth val="0"/>
        <c:axId val="563808672"/>
        <c:axId val="563812480"/>
      </c:lineChart>
      <c:catAx>
        <c:axId val="563808672"/>
        <c:scaling>
          <c:orientation val="minMax"/>
        </c:scaling>
        <c:delete val="0"/>
        <c:axPos val="b"/>
        <c:numFmt formatCode="@"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Gill Sans MT" panose="020B0502020104020203" pitchFamily="34" charset="0"/>
                <a:ea typeface="+mn-ea"/>
                <a:cs typeface="+mn-cs"/>
              </a:defRPr>
            </a:pPr>
            <a:endParaRPr lang="es-CO"/>
          </a:p>
        </c:txPr>
        <c:crossAx val="563812480"/>
        <c:crosses val="autoZero"/>
        <c:auto val="1"/>
        <c:lblAlgn val="ctr"/>
        <c:lblOffset val="100"/>
        <c:noMultiLvlLbl val="0"/>
      </c:catAx>
      <c:valAx>
        <c:axId val="563812480"/>
        <c:scaling>
          <c:orientation val="minMax"/>
        </c:scaling>
        <c:delete val="1"/>
        <c:axPos val="l"/>
        <c:numFmt formatCode="#,##0.0" sourceLinked="1"/>
        <c:majorTickMark val="none"/>
        <c:minorTickMark val="none"/>
        <c:tickLblPos val="nextTo"/>
        <c:crossAx val="5638086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Gill Sans MT" panose="020B0502020104020203" pitchFamily="34" charset="0"/>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Gill Sans MT" panose="020B0502020104020203" pitchFamily="34" charset="0"/>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118</xdr:col>
      <xdr:colOff>481854</xdr:colOff>
      <xdr:row>39</xdr:row>
      <xdr:rowOff>78441</xdr:rowOff>
    </xdr:from>
    <xdr:to>
      <xdr:col>158</xdr:col>
      <xdr:colOff>336176</xdr:colOff>
      <xdr:row>67</xdr:row>
      <xdr:rowOff>145676</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179293</xdr:colOff>
      <xdr:row>3</xdr:row>
      <xdr:rowOff>118782</xdr:rowOff>
    </xdr:from>
    <xdr:to>
      <xdr:col>21</xdr:col>
      <xdr:colOff>504264</xdr:colOff>
      <xdr:row>21</xdr:row>
      <xdr:rowOff>38100</xdr:rowOff>
    </xdr:to>
    <xdr:graphicFrame macro="">
      <xdr:nvGraphicFramePr>
        <xdr:cNvPr id="2" name="Gráfico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190500</xdr:colOff>
      <xdr:row>22</xdr:row>
      <xdr:rowOff>11206</xdr:rowOff>
    </xdr:from>
    <xdr:to>
      <xdr:col>21</xdr:col>
      <xdr:colOff>515471</xdr:colOff>
      <xdr:row>39</xdr:row>
      <xdr:rowOff>87406</xdr:rowOff>
    </xdr:to>
    <xdr:graphicFrame macro="">
      <xdr:nvGraphicFramePr>
        <xdr:cNvPr id="3" name="Gráfico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326572</xdr:colOff>
      <xdr:row>40</xdr:row>
      <xdr:rowOff>40822</xdr:rowOff>
    </xdr:from>
    <xdr:to>
      <xdr:col>21</xdr:col>
      <xdr:colOff>651543</xdr:colOff>
      <xdr:row>57</xdr:row>
      <xdr:rowOff>103415</xdr:rowOff>
    </xdr:to>
    <xdr:graphicFrame macro="">
      <xdr:nvGraphicFramePr>
        <xdr:cNvPr id="4" name="Gráfico 3">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nco%20de%20la%20Rep&#250;blica/Deuda%20Banrep%20Marzo%2020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anco%20de%20la%20Rep&#250;blica/Deuda%20Banrep%20Junio%202008.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Banco%20de%20la%20Rep&#250;blica/Deuda%20Banrep%20Septiembre%202008.xls?DB5CBCA8" TargetMode="External"/><Relationship Id="rId1" Type="http://schemas.openxmlformats.org/officeDocument/2006/relationships/externalLinkPath" Target="file:///\\DB5CBCA8\Deuda%20Banrep%20Septiembre%202008.xls"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Banco%20de%20la%20Rep&#250;blica/Deuda%20Banrep%20Diciembre%202008.xls?DB5CBCA8" TargetMode="External"/><Relationship Id="rId1" Type="http://schemas.openxmlformats.org/officeDocument/2006/relationships/externalLinkPath" Target="file:///\\DB5CBCA8\Deuda%20Banrep%20Diciembre%2020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Banco%20de%20la%20Rep&#250;blica/Deuda%20Banrep%20Marzo%20200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Banco%20de%20la%20Rep&#250;blica/Deuda%20Banrep%20Junio%202009.xls" TargetMode="External"/></Relationships>
</file>

<file path=xl/externalLinks/_rels/externalLink7.xml.rels><?xml version="1.0" encoding="UTF-8" standalone="yes"?>
<Relationships xmlns="http://schemas.openxmlformats.org/package/2006/relationships"><Relationship Id="rId2" Type="http://schemas.microsoft.com/office/2019/04/relationships/externalLinkLongPath" Target="Banco%20de%20la%20Rep&#250;blica/Deuda%20Banrep%20Septiembre%202009.xls?DB5CBCA8" TargetMode="External"/><Relationship Id="rId1" Type="http://schemas.openxmlformats.org/officeDocument/2006/relationships/externalLinkPath" Target="file:///\\DB5CBCA8\Deuda%20Banrep%20Septiembre%202009.xls" TargetMode="External"/></Relationships>
</file>

<file path=xl/externalLinks/_rels/externalLink8.xml.rels><?xml version="1.0" encoding="UTF-8" standalone="yes"?>
<Relationships xmlns="http://schemas.openxmlformats.org/package/2006/relationships"><Relationship Id="rId2" Type="http://schemas.microsoft.com/office/2019/04/relationships/externalLinkLongPath" Target="Banco%20de%20la%20Rep&#250;blica/Deuda%20Banrep%20Diciembre%202009.xls?DB5CBCA8" TargetMode="External"/><Relationship Id="rId1" Type="http://schemas.openxmlformats.org/officeDocument/2006/relationships/externalLinkPath" Target="file:///\\DB5CBCA8\Deuda%20Banrep%20Diciembre%202009.xls" TargetMode="External"/></Relationships>
</file>

<file path=xl/externalLinks/_rels/externalLink9.xml.rels><?xml version="1.0" encoding="UTF-8" standalone="yes"?>
<Relationships xmlns="http://schemas.openxmlformats.org/package/2006/relationships"><Relationship Id="rId2" Type="http://schemas.microsoft.com/office/2019/04/relationships/externalLinkLongPath" Target="Banco%20de%20la%20Rep&#250;blica/Deuda%20Banrep%20Diciembre%202010.xls?DB5CBCA8" TargetMode="External"/><Relationship Id="rId1" Type="http://schemas.openxmlformats.org/officeDocument/2006/relationships/externalLinkPath" Target="file:///\\DB5CBCA8\Deuda%20Banrep%20Diciembre%20201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Banco%20de%20la%20Rep&#250;blica/Deuda%20Banrep%20Junio%202011.xls" TargetMode="External"/></Relationships>
</file>

<file path=xl/externalLinks/_rels/externalLink11.xml.rels><?xml version="1.0" encoding="UTF-8" standalone="yes"?>
<Relationships xmlns="http://schemas.openxmlformats.org/package/2006/relationships"><Relationship Id="rId2" Type="http://schemas.microsoft.com/office/2019/04/relationships/externalLinkLongPath" Target="Banco%20de%20la%20Rep&#250;blica/Deuda%20Banrep%20Septiembre%202011.xls?DB5CBCA8" TargetMode="External"/><Relationship Id="rId1" Type="http://schemas.openxmlformats.org/officeDocument/2006/relationships/externalLinkPath" Target="file:///\\DB5CBCA8\Deuda%20Banrep%20Septiembre%202011.xls" TargetMode="External"/></Relationships>
</file>

<file path=xl/externalLinks/_rels/externalLink12.xml.rels><?xml version="1.0" encoding="UTF-8" standalone="yes"?>
<Relationships xmlns="http://schemas.openxmlformats.org/package/2006/relationships"><Relationship Id="rId2" Type="http://schemas.microsoft.com/office/2019/04/relationships/externalLinkLongPath" Target="Banco%20de%20la%20Rep&#250;blica/Deuda%20Banrep%20Diciembre%202011.xlsx?DB5CBCA8" TargetMode="External"/><Relationship Id="rId1" Type="http://schemas.openxmlformats.org/officeDocument/2006/relationships/externalLinkPath" Target="file:///\\DB5CBCA8\Deuda%20Banrep%20Diciembre%20201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Banco%20de%20la%20Rep&#250;blica/Deuda%20Banrep%20marzo%202012.xlsx" TargetMode="External"/></Relationships>
</file>

<file path=xl/externalLinks/_rels/externalLink14.xml.rels><?xml version="1.0" encoding="UTF-8" standalone="yes"?>
<Relationships xmlns="http://schemas.openxmlformats.org/package/2006/relationships"><Relationship Id="rId2" Type="http://schemas.microsoft.com/office/2019/04/relationships/externalLinkLongPath" Target="Banco%20de%20la%20Rep&#250;blica/Deuda%20Banrep%20-%20Junio%202012.xlsx?DB5CBCA8" TargetMode="External"/><Relationship Id="rId1" Type="http://schemas.openxmlformats.org/officeDocument/2006/relationships/externalLinkPath" Target="file:///\\DB5CBCA8\Deuda%20Banrep%20-%20Junio%202012.xlsx" TargetMode="External"/></Relationships>
</file>

<file path=xl/externalLinks/_rels/externalLink15.xml.rels><?xml version="1.0" encoding="UTF-8" standalone="yes"?>
<Relationships xmlns="http://schemas.openxmlformats.org/package/2006/relationships"><Relationship Id="rId2" Type="http://schemas.microsoft.com/office/2019/04/relationships/externalLinkLongPath" Target="Banco%20de%20la%20Rep&#250;blica/DeudaBanrep%20-%20Septiembre%202012.xlsx?DB5CBCA8" TargetMode="External"/><Relationship Id="rId1" Type="http://schemas.openxmlformats.org/officeDocument/2006/relationships/externalLinkPath" Target="file:///\\DB5CBCA8\DeudaBanrep%20-%20Septiembre%202012.xlsx" TargetMode="External"/></Relationships>
</file>

<file path=xl/externalLinks/_rels/externalLink16.xml.rels><?xml version="1.0" encoding="UTF-8" standalone="yes"?>
<Relationships xmlns="http://schemas.openxmlformats.org/package/2006/relationships"><Relationship Id="rId2" Type="http://schemas.microsoft.com/office/2019/04/relationships/externalLinkLongPath" Target="Banco%20de%20la%20Rep&#250;blica/Deuda%20Banrep%20Diciembre%202012.xlsx?DB5CBCA8" TargetMode="External"/><Relationship Id="rId1" Type="http://schemas.openxmlformats.org/officeDocument/2006/relationships/externalLinkPath" Target="file:///\\DB5CBCA8\Deuda%20Banrep%20Diciembre%20201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Banco%20de%20la%20Rep&#250;blica/DeudaBanrep%20-%20Marzo%202013.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Banco%20de%20la%20Rep&#250;blica/DeudaBanrep%20-%20Junio%202013.xlsx" TargetMode="External"/></Relationships>
</file>

<file path=xl/externalLinks/_rels/externalLink19.xml.rels><?xml version="1.0" encoding="UTF-8" standalone="yes"?>
<Relationships xmlns="http://schemas.openxmlformats.org/package/2006/relationships"><Relationship Id="rId2" Type="http://schemas.microsoft.com/office/2019/04/relationships/externalLinkLongPath" Target="Banco%20de%20la%20Rep&#250;blica/DeudaBanrep%20-%20Septiembre%202013.xlsx?DB5CBCA8" TargetMode="External"/><Relationship Id="rId1" Type="http://schemas.openxmlformats.org/officeDocument/2006/relationships/externalLinkPath" Target="file:///\\DB5CBCA8\DeudaBanrep%20-%20Septiembre%202013.xlsx" TargetMode="External"/></Relationships>
</file>

<file path=xl/externalLinks/_rels/externalLink20.xml.rels><?xml version="1.0" encoding="UTF-8" standalone="yes"?>
<Relationships xmlns="http://schemas.openxmlformats.org/package/2006/relationships"><Relationship Id="rId2" Type="http://schemas.microsoft.com/office/2019/04/relationships/externalLinkLongPath" Target="Banco%20de%20la%20Rep&#250;blica/Deuda%20Banrep%20Diciembre%202013.xls?DB5CBCA8" TargetMode="External"/><Relationship Id="rId1" Type="http://schemas.openxmlformats.org/officeDocument/2006/relationships/externalLinkPath" Target="file:///\\DB5CBCA8\Deuda%20Banrep%20Diciembre%20201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Banco%20de%20la%20Rep&#250;blica/Deuda%20Banrep%20Marzo%202014.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Banco%20de%20la%20Rep&#250;blica/Bolet&#237;n%20Jun%202014%20(N&#176;51)Val.xls?DB5CBCA8" TargetMode="External"/><Relationship Id="rId1" Type="http://schemas.openxmlformats.org/officeDocument/2006/relationships/externalLinkPath" Target="file:///\\DB5CBCA8\Bolet&#237;n%20Jun%202014%20(N&#176;51)Val.xls" TargetMode="External"/></Relationships>
</file>

<file path=xl/externalLinks/_rels/externalLink23.xml.rels><?xml version="1.0" encoding="UTF-8" standalone="yes"?>
<Relationships xmlns="http://schemas.openxmlformats.org/package/2006/relationships"><Relationship Id="rId2" Type="http://schemas.microsoft.com/office/2019/04/relationships/externalLinkLongPath" Target="Banco%20de%20la%20Rep&#250;blica/Bolet&#237;n%20Sep%202014%20(N&#176;52)Val.xls?DB5CBCA8" TargetMode="External"/><Relationship Id="rId1" Type="http://schemas.openxmlformats.org/officeDocument/2006/relationships/externalLinkPath" Target="file:///\\DB5CBCA8\Bolet&#237;n%20Sep%202014%20(N&#176;52)Val.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Banco%20de%20la%20Rep&#250;blica/Bolet&#237;n%202014%20(N&#176;53)Val.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Bolet&#237;n%20Sep%202015%20(N&#176;56)Val.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Copia%20de%20Bolet&#237;n%202015%20(N&#176;57)Va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Bolet&#237;n%20Mar%202016%20(N&#176;58)Va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Bolet&#237;n%20Jun%202016%20(N&#176;59)Val.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Bolet&#237;n%20Sep%20201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Bolet&#237;n%20con%20informaci&#243;n%20a%20diciembre%20de%202016.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Bolet&#237;n%20Marzo%202017%20(N&#176;62)Va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Boletin%20deuda%20junio%20201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Boletin%20De%20deuda%20sept%2017.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Boletin%20deuda%20p&#250;blica%20No.%2065%20(BanRep).xls" TargetMode="External"/></Relationships>
</file>

<file path=xl/externalLinks/_rels/externalLink35.xml.rels><?xml version="1.0" encoding="UTF-8" standalone="yes"?>
<Relationships xmlns="http://schemas.openxmlformats.org/package/2006/relationships"><Relationship Id="rId2" Type="http://schemas.microsoft.com/office/2019/04/relationships/externalLinkLongPath" Target="Banco%20de%20la%20Rep&#250;blica/2019-10-28%20Informe%20sectorizaci&#243;n%20Banco%20de%20la%20Rep&#250;blica.xls?DB5CBCA8" TargetMode="External"/><Relationship Id="rId1" Type="http://schemas.openxmlformats.org/officeDocument/2006/relationships/externalLinkPath" Target="file:///\\DB5CBCA8\2019-10-28%20Informe%20sectorizaci&#243;n%20Banco%20de%20la%20Rep&#250;blic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 val="C43"/>
      <sheetName val="C44"/>
    </sheetNames>
    <sheetDataSet>
      <sheetData sheetId="0"/>
      <sheetData sheetId="1"/>
      <sheetData sheetId="2"/>
      <sheetData sheetId="3">
        <row r="104">
          <cell r="K104">
            <v>349.17500000000001</v>
          </cell>
        </row>
      </sheetData>
      <sheetData sheetId="4">
        <row r="48">
          <cell r="M48">
            <v>1523</v>
          </cell>
        </row>
      </sheetData>
      <sheetData sheetId="5"/>
      <sheetData sheetId="6"/>
      <sheetData sheetId="7"/>
      <sheetData sheetId="8"/>
      <sheetData sheetId="9">
        <row r="51">
          <cell r="AL51">
            <v>0</v>
          </cell>
        </row>
      </sheetData>
      <sheetData sheetId="10">
        <row r="64">
          <cell r="Q64">
            <v>1715.3057921591999</v>
          </cell>
        </row>
      </sheetData>
      <sheetData sheetId="11"/>
      <sheetData sheetId="12"/>
      <sheetData sheetId="13"/>
      <sheetData sheetId="14"/>
      <sheetData sheetId="15"/>
      <sheetData sheetId="16"/>
      <sheetData sheetId="17"/>
      <sheetData sheetId="18">
        <row r="37">
          <cell r="AK37">
            <v>32783.344590670786</v>
          </cell>
        </row>
        <row r="51">
          <cell r="AK51">
            <v>5548.6807051848673</v>
          </cell>
        </row>
      </sheetData>
      <sheetData sheetId="19"/>
      <sheetData sheetId="20"/>
      <sheetData sheetId="21"/>
      <sheetData sheetId="22"/>
      <sheetData sheetId="23"/>
      <sheetData sheetId="24"/>
      <sheetData sheetId="25"/>
      <sheetData sheetId="26"/>
      <sheetData sheetId="27">
        <row r="37">
          <cell r="AK37">
            <v>1763.7567135305499</v>
          </cell>
        </row>
      </sheetData>
      <sheetData sheetId="28"/>
      <sheetData sheetId="29"/>
      <sheetData sheetId="30"/>
      <sheetData sheetId="31">
        <row r="9">
          <cell r="AK9">
            <v>0</v>
          </cell>
        </row>
      </sheetData>
      <sheetData sheetId="32"/>
      <sheetData sheetId="33"/>
      <sheetData sheetId="34"/>
      <sheetData sheetId="35"/>
      <sheetData sheetId="36"/>
      <sheetData sheetId="37"/>
      <sheetData sheetId="38"/>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8"/>
      <sheetName val="C17"/>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 val="C43"/>
      <sheetName val="C44"/>
    </sheetNames>
    <sheetDataSet>
      <sheetData sheetId="0"/>
      <sheetData sheetId="1"/>
      <sheetData sheetId="2"/>
      <sheetData sheetId="3">
        <row r="106">
          <cell r="K106">
            <v>253.447</v>
          </cell>
        </row>
      </sheetData>
      <sheetData sheetId="4">
        <row r="49">
          <cell r="M49">
            <v>719.1</v>
          </cell>
        </row>
      </sheetData>
      <sheetData sheetId="5"/>
      <sheetData sheetId="6"/>
      <sheetData sheetId="7"/>
      <sheetData sheetId="8"/>
      <sheetData sheetId="9">
        <row r="51">
          <cell r="AM51">
            <v>0</v>
          </cell>
        </row>
      </sheetData>
      <sheetData sheetId="10">
        <row r="64">
          <cell r="R64">
            <v>1721.7151866609502</v>
          </cell>
        </row>
      </sheetData>
      <sheetData sheetId="11"/>
      <sheetData sheetId="12"/>
      <sheetData sheetId="13"/>
      <sheetData sheetId="14"/>
      <sheetData sheetId="15"/>
      <sheetData sheetId="16"/>
      <sheetData sheetId="17"/>
      <sheetData sheetId="18">
        <row r="37">
          <cell r="AL37">
            <v>36528.526217906074</v>
          </cell>
        </row>
        <row r="51">
          <cell r="AL51">
            <v>5422.6228390005645</v>
          </cell>
        </row>
      </sheetData>
      <sheetData sheetId="19"/>
      <sheetData sheetId="20"/>
      <sheetData sheetId="21"/>
      <sheetData sheetId="22"/>
      <sheetData sheetId="23"/>
      <sheetData sheetId="24"/>
      <sheetData sheetId="25"/>
      <sheetData sheetId="26"/>
      <sheetData sheetId="27">
        <row r="37">
          <cell r="AL37">
            <v>1720.79782654255</v>
          </cell>
        </row>
      </sheetData>
      <sheetData sheetId="28"/>
      <sheetData sheetId="29"/>
      <sheetData sheetId="30"/>
      <sheetData sheetId="31">
        <row r="9">
          <cell r="AL9">
            <v>0</v>
          </cell>
        </row>
      </sheetData>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 val="C43"/>
      <sheetName val="C44"/>
    </sheetNames>
    <sheetDataSet>
      <sheetData sheetId="0"/>
      <sheetData sheetId="1"/>
      <sheetData sheetId="2"/>
      <sheetData sheetId="3">
        <row r="108">
          <cell r="S108">
            <v>0.21684171863556756</v>
          </cell>
        </row>
      </sheetData>
      <sheetData sheetId="4">
        <row r="50">
          <cell r="M50">
            <v>3607.3</v>
          </cell>
        </row>
      </sheetData>
      <sheetData sheetId="5"/>
      <sheetData sheetId="6"/>
      <sheetData sheetId="7"/>
      <sheetData sheetId="8"/>
      <sheetData sheetId="9">
        <row r="51">
          <cell r="AN51">
            <v>0</v>
          </cell>
        </row>
      </sheetData>
      <sheetData sheetId="10">
        <row r="64">
          <cell r="S64">
            <v>1696.78455172126</v>
          </cell>
        </row>
      </sheetData>
      <sheetData sheetId="11"/>
      <sheetData sheetId="12"/>
      <sheetData sheetId="13"/>
      <sheetData sheetId="14"/>
      <sheetData sheetId="15"/>
      <sheetData sheetId="16"/>
      <sheetData sheetId="17"/>
      <sheetData sheetId="18">
        <row r="37">
          <cell r="AM37">
            <v>34814.822723265017</v>
          </cell>
        </row>
        <row r="51">
          <cell r="AM51">
            <v>5423.3057122775645</v>
          </cell>
        </row>
      </sheetData>
      <sheetData sheetId="19"/>
      <sheetData sheetId="20"/>
      <sheetData sheetId="21"/>
      <sheetData sheetId="22"/>
      <sheetData sheetId="23"/>
      <sheetData sheetId="24"/>
      <sheetData sheetId="25"/>
      <sheetData sheetId="26"/>
      <sheetData sheetId="27">
        <row r="37">
          <cell r="AM37">
            <v>1773.17415502057</v>
          </cell>
        </row>
      </sheetData>
      <sheetData sheetId="28"/>
      <sheetData sheetId="29"/>
      <sheetData sheetId="30"/>
      <sheetData sheetId="31">
        <row r="9">
          <cell r="AM9">
            <v>0</v>
          </cell>
        </row>
      </sheetData>
      <sheetData sheetId="32"/>
      <sheetData sheetId="33"/>
      <sheetData sheetId="34"/>
      <sheetData sheetId="35"/>
      <sheetData sheetId="36"/>
      <sheetData sheetId="37"/>
      <sheetData sheetId="38"/>
      <sheetData sheetId="39"/>
      <sheetData sheetId="4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 val="C43"/>
      <sheetName val="C44"/>
    </sheetNames>
    <sheetDataSet>
      <sheetData sheetId="0"/>
      <sheetData sheetId="1"/>
      <sheetData sheetId="2"/>
      <sheetData sheetId="3">
        <row r="80">
          <cell r="K80">
            <v>105.19199999999999</v>
          </cell>
        </row>
      </sheetData>
      <sheetData sheetId="4">
        <row r="24">
          <cell r="M24">
            <v>5217.569565531001</v>
          </cell>
        </row>
      </sheetData>
      <sheetData sheetId="5"/>
      <sheetData sheetId="6"/>
      <sheetData sheetId="7"/>
      <sheetData sheetId="8"/>
      <sheetData sheetId="9">
        <row r="51">
          <cell r="W51">
            <v>0</v>
          </cell>
        </row>
      </sheetData>
      <sheetData sheetId="10">
        <row r="22">
          <cell r="T22">
            <v>1776.4015987422299</v>
          </cell>
        </row>
      </sheetData>
      <sheetData sheetId="11"/>
      <sheetData sheetId="12"/>
      <sheetData sheetId="13"/>
      <sheetData sheetId="14"/>
      <sheetData sheetId="15"/>
      <sheetData sheetId="16"/>
      <sheetData sheetId="17"/>
      <sheetData sheetId="18">
        <row r="37">
          <cell r="Q37">
            <v>37165.478812713525</v>
          </cell>
        </row>
        <row r="51">
          <cell r="Q51">
            <v>4860.7156811727091</v>
          </cell>
        </row>
      </sheetData>
      <sheetData sheetId="19"/>
      <sheetData sheetId="20"/>
      <sheetData sheetId="21"/>
      <sheetData sheetId="22"/>
      <sheetData sheetId="23"/>
      <sheetData sheetId="24"/>
      <sheetData sheetId="25"/>
      <sheetData sheetId="26"/>
      <sheetData sheetId="27">
        <row r="37">
          <cell r="N37">
            <v>1754.55978231823</v>
          </cell>
        </row>
      </sheetData>
      <sheetData sheetId="28"/>
      <sheetData sheetId="29"/>
      <sheetData sheetId="30"/>
      <sheetData sheetId="31">
        <row r="9">
          <cell r="U9">
            <v>0</v>
          </cell>
        </row>
      </sheetData>
      <sheetData sheetId="32"/>
      <sheetData sheetId="33"/>
      <sheetData sheetId="34"/>
      <sheetData sheetId="35"/>
      <sheetData sheetId="36"/>
      <sheetData sheetId="37"/>
      <sheetData sheetId="38"/>
      <sheetData sheetId="39"/>
      <sheetData sheetId="4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 val="C43"/>
      <sheetName val="C44"/>
    </sheetNames>
    <sheetDataSet>
      <sheetData sheetId="0"/>
      <sheetData sheetId="1"/>
      <sheetData sheetId="2"/>
      <sheetData sheetId="3">
        <row r="64">
          <cell r="K64">
            <v>102.252</v>
          </cell>
        </row>
      </sheetData>
      <sheetData sheetId="4">
        <row r="29">
          <cell r="M29">
            <v>833.06</v>
          </cell>
        </row>
      </sheetData>
      <sheetData sheetId="5"/>
      <sheetData sheetId="6"/>
      <sheetData sheetId="7"/>
      <sheetData sheetId="8"/>
      <sheetData sheetId="9">
        <row r="51">
          <cell r="AB51">
            <v>62.996803280000002</v>
          </cell>
        </row>
      </sheetData>
      <sheetData sheetId="10"/>
      <sheetData sheetId="11"/>
      <sheetData sheetId="12"/>
      <sheetData sheetId="13"/>
      <sheetData sheetId="14"/>
      <sheetData sheetId="15"/>
      <sheetData sheetId="16"/>
      <sheetData sheetId="17"/>
      <sheetData sheetId="18">
        <row r="37">
          <cell r="V37">
            <v>37337.619239936728</v>
          </cell>
        </row>
        <row r="51">
          <cell r="V51">
            <v>4648.6393413217493</v>
          </cell>
        </row>
      </sheetData>
      <sheetData sheetId="19"/>
      <sheetData sheetId="20"/>
      <sheetData sheetId="21"/>
      <sheetData sheetId="22"/>
      <sheetData sheetId="23"/>
      <sheetData sheetId="24"/>
      <sheetData sheetId="25"/>
      <sheetData sheetId="26"/>
      <sheetData sheetId="27">
        <row r="37">
          <cell r="S37">
            <v>1760.9392678473698</v>
          </cell>
        </row>
      </sheetData>
      <sheetData sheetId="28"/>
      <sheetData sheetId="29"/>
      <sheetData sheetId="30"/>
      <sheetData sheetId="31">
        <row r="9">
          <cell r="Z9">
            <v>0</v>
          </cell>
        </row>
      </sheetData>
      <sheetData sheetId="32"/>
      <sheetData sheetId="33">
        <row r="13">
          <cell r="N13">
            <v>620.30300000000011</v>
          </cell>
        </row>
      </sheetData>
      <sheetData sheetId="34"/>
      <sheetData sheetId="35"/>
      <sheetData sheetId="36"/>
      <sheetData sheetId="37"/>
      <sheetData sheetId="38"/>
      <sheetData sheetId="39"/>
      <sheetData sheetId="4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 val="C43"/>
      <sheetName val="C44"/>
    </sheetNames>
    <sheetDataSet>
      <sheetData sheetId="0"/>
      <sheetData sheetId="1"/>
      <sheetData sheetId="2"/>
      <sheetData sheetId="3">
        <row r="66">
          <cell r="K66">
            <v>154.96299999999999</v>
          </cell>
        </row>
      </sheetData>
      <sheetData sheetId="4">
        <row r="30">
          <cell r="M30">
            <v>115.7</v>
          </cell>
        </row>
      </sheetData>
      <sheetData sheetId="5"/>
      <sheetData sheetId="6"/>
      <sheetData sheetId="7"/>
      <sheetData sheetId="8"/>
      <sheetData sheetId="9">
        <row r="51">
          <cell r="AC51">
            <v>1764.7002818800001</v>
          </cell>
        </row>
      </sheetData>
      <sheetData sheetId="10"/>
      <sheetData sheetId="11"/>
      <sheetData sheetId="12"/>
      <sheetData sheetId="13"/>
      <sheetData sheetId="14"/>
      <sheetData sheetId="15"/>
      <sheetData sheetId="16"/>
      <sheetData sheetId="17"/>
      <sheetData sheetId="18">
        <row r="37">
          <cell r="W37">
            <v>36751.701257020221</v>
          </cell>
        </row>
        <row r="51">
          <cell r="W51">
            <v>4648.6393413217493</v>
          </cell>
        </row>
      </sheetData>
      <sheetData sheetId="19"/>
      <sheetData sheetId="20"/>
      <sheetData sheetId="21"/>
      <sheetData sheetId="22"/>
      <sheetData sheetId="23"/>
      <sheetData sheetId="24"/>
      <sheetData sheetId="25"/>
      <sheetData sheetId="26"/>
      <sheetData sheetId="27">
        <row r="37">
          <cell r="T37">
            <v>1741.7020261503699</v>
          </cell>
        </row>
      </sheetData>
      <sheetData sheetId="28"/>
      <sheetData sheetId="29"/>
      <sheetData sheetId="30"/>
      <sheetData sheetId="31">
        <row r="9">
          <cell r="AA9">
            <v>0</v>
          </cell>
        </row>
      </sheetData>
      <sheetData sheetId="32"/>
      <sheetData sheetId="33"/>
      <sheetData sheetId="34"/>
      <sheetData sheetId="35"/>
      <sheetData sheetId="36"/>
      <sheetData sheetId="37"/>
      <sheetData sheetId="38"/>
      <sheetData sheetId="39"/>
      <sheetData sheetId="4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 val="C43"/>
      <sheetName val="C44"/>
    </sheetNames>
    <sheetDataSet>
      <sheetData sheetId="0"/>
      <sheetData sheetId="1"/>
      <sheetData sheetId="2"/>
      <sheetData sheetId="3">
        <row r="68">
          <cell r="K68">
            <v>150.92500000000001</v>
          </cell>
        </row>
      </sheetData>
      <sheetData sheetId="4">
        <row r="31">
          <cell r="M31">
            <v>541.29999999999995</v>
          </cell>
        </row>
      </sheetData>
      <sheetData sheetId="5"/>
      <sheetData sheetId="6"/>
      <sheetData sheetId="7"/>
      <sheetData sheetId="8"/>
      <sheetData sheetId="9">
        <row r="51">
          <cell r="AD51">
            <v>2247.3250705100004</v>
          </cell>
        </row>
      </sheetData>
      <sheetData sheetId="10"/>
      <sheetData sheetId="11"/>
      <sheetData sheetId="12"/>
      <sheetData sheetId="13"/>
      <sheetData sheetId="14"/>
      <sheetData sheetId="15"/>
      <sheetData sheetId="16"/>
      <sheetData sheetId="17"/>
      <sheetData sheetId="18">
        <row r="37">
          <cell r="X37">
            <v>36589.39919004892</v>
          </cell>
        </row>
        <row r="51">
          <cell r="X51">
            <v>3926.3034031561956</v>
          </cell>
        </row>
      </sheetData>
      <sheetData sheetId="19"/>
      <sheetData sheetId="20"/>
      <sheetData sheetId="21"/>
      <sheetData sheetId="22"/>
      <sheetData sheetId="23"/>
      <sheetData sheetId="24"/>
      <sheetData sheetId="25"/>
      <sheetData sheetId="26"/>
      <sheetData sheetId="27">
        <row r="37">
          <cell r="U37">
            <v>1761.6105406969496</v>
          </cell>
        </row>
      </sheetData>
      <sheetData sheetId="28"/>
      <sheetData sheetId="29"/>
      <sheetData sheetId="30"/>
      <sheetData sheetId="31">
        <row r="9">
          <cell r="AB9">
            <v>0</v>
          </cell>
        </row>
      </sheetData>
      <sheetData sheetId="32"/>
      <sheetData sheetId="33"/>
      <sheetData sheetId="34"/>
      <sheetData sheetId="35"/>
      <sheetData sheetId="36"/>
      <sheetData sheetId="37"/>
      <sheetData sheetId="38"/>
      <sheetData sheetId="39"/>
      <sheetData sheetId="4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 val="C43"/>
      <sheetName val="C44"/>
    </sheetNames>
    <sheetDataSet>
      <sheetData sheetId="0"/>
      <sheetData sheetId="1"/>
      <sheetData sheetId="2"/>
      <sheetData sheetId="3">
        <row r="63">
          <cell r="K63">
            <v>166.74799999999999</v>
          </cell>
        </row>
      </sheetData>
      <sheetData sheetId="4">
        <row r="25">
          <cell r="M25">
            <v>6205.4</v>
          </cell>
        </row>
      </sheetData>
      <sheetData sheetId="5"/>
      <sheetData sheetId="6"/>
      <sheetData sheetId="7"/>
      <sheetData sheetId="8"/>
      <sheetData sheetId="9">
        <row r="51">
          <cell r="X51">
            <v>2262.64954042</v>
          </cell>
        </row>
      </sheetData>
      <sheetData sheetId="10"/>
      <sheetData sheetId="11"/>
      <sheetData sheetId="12"/>
      <sheetData sheetId="13"/>
      <sheetData sheetId="14"/>
      <sheetData sheetId="15"/>
      <sheetData sheetId="16"/>
      <sheetData sheetId="17"/>
      <sheetData sheetId="18">
        <row r="37">
          <cell r="R37">
            <v>36013.50701456637</v>
          </cell>
        </row>
        <row r="51">
          <cell r="R51">
            <v>3767.7857198940947</v>
          </cell>
        </row>
      </sheetData>
      <sheetData sheetId="19"/>
      <sheetData sheetId="20"/>
      <sheetData sheetId="21"/>
      <sheetData sheetId="22"/>
      <sheetData sheetId="23"/>
      <sheetData sheetId="24"/>
      <sheetData sheetId="25"/>
      <sheetData sheetId="26"/>
      <sheetData sheetId="27">
        <row r="37">
          <cell r="O37">
            <v>1732.0959133519498</v>
          </cell>
        </row>
      </sheetData>
      <sheetData sheetId="28"/>
      <sheetData sheetId="29"/>
      <sheetData sheetId="30"/>
      <sheetData sheetId="31">
        <row r="9">
          <cell r="V9">
            <v>0</v>
          </cell>
        </row>
      </sheetData>
      <sheetData sheetId="32"/>
      <sheetData sheetId="33"/>
      <sheetData sheetId="34"/>
      <sheetData sheetId="35"/>
      <sheetData sheetId="36"/>
      <sheetData sheetId="37"/>
      <sheetData sheetId="38"/>
      <sheetData sheetId="39"/>
      <sheetData sheetId="4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 val="C43"/>
      <sheetName val="C44"/>
    </sheetNames>
    <sheetDataSet>
      <sheetData sheetId="0"/>
      <sheetData sheetId="1"/>
      <sheetData sheetId="2"/>
      <sheetData sheetId="3">
        <row r="75">
          <cell r="K75">
            <v>164.74799999999999</v>
          </cell>
        </row>
      </sheetData>
      <sheetData sheetId="4">
        <row r="26">
          <cell r="M26">
            <v>7999.1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7">
          <cell r="V37">
            <v>39514.337186565957</v>
          </cell>
        </row>
        <row r="51">
          <cell r="V51">
            <v>4648.6393413217502</v>
          </cell>
          <cell r="Z51">
            <v>3838.2616248476838</v>
          </cell>
          <cell r="AA51">
            <v>3654.4501506869901</v>
          </cell>
          <cell r="AB51">
            <v>3828.0561210227406</v>
          </cell>
        </row>
      </sheetData>
      <sheetData sheetId="19"/>
      <sheetData sheetId="20"/>
      <sheetData sheetId="21"/>
      <sheetData sheetId="22"/>
      <sheetData sheetId="23"/>
      <sheetData sheetId="24"/>
      <sheetData sheetId="25"/>
      <sheetData sheetId="26"/>
      <sheetData sheetId="27">
        <row r="37">
          <cell r="S37">
            <v>1687.5556327540003</v>
          </cell>
        </row>
      </sheetData>
      <sheetData sheetId="28"/>
      <sheetData sheetId="29"/>
      <sheetData sheetId="30"/>
      <sheetData sheetId="31">
        <row r="29">
          <cell r="AD29">
            <v>348.58850000000007</v>
          </cell>
        </row>
      </sheetData>
      <sheetData sheetId="32"/>
      <sheetData sheetId="33"/>
      <sheetData sheetId="34"/>
      <sheetData sheetId="35"/>
      <sheetData sheetId="36"/>
      <sheetData sheetId="37"/>
      <sheetData sheetId="38"/>
      <sheetData sheetId="39"/>
      <sheetData sheetId="4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 val="C43"/>
      <sheetName val="C44"/>
    </sheetNames>
    <sheetDataSet>
      <sheetData sheetId="0"/>
      <sheetData sheetId="1"/>
      <sheetData sheetId="2"/>
      <sheetData sheetId="3">
        <row r="80">
          <cell r="K80">
            <v>422.24800000000005</v>
          </cell>
        </row>
      </sheetData>
      <sheetData sheetId="4">
        <row r="37">
          <cell r="M37">
            <v>190.7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7">
          <cell r="AC37">
            <v>40098.63357022866</v>
          </cell>
        </row>
        <row r="51">
          <cell r="AC51">
            <v>3755.6394231444306</v>
          </cell>
          <cell r="AD51">
            <v>3736.3679815721252</v>
          </cell>
        </row>
      </sheetData>
      <sheetData sheetId="19"/>
      <sheetData sheetId="20"/>
      <sheetData sheetId="21"/>
      <sheetData sheetId="22"/>
      <sheetData sheetId="23"/>
      <sheetData sheetId="24"/>
      <sheetData sheetId="25"/>
      <sheetData sheetId="26"/>
      <sheetData sheetId="27">
        <row r="37">
          <cell r="Z37">
            <v>1722.6476115292101</v>
          </cell>
        </row>
      </sheetData>
      <sheetData sheetId="28"/>
      <sheetData sheetId="29"/>
      <sheetData sheetId="30"/>
      <sheetData sheetId="31">
        <row r="9">
          <cell r="AG9">
            <v>0</v>
          </cell>
        </row>
      </sheetData>
      <sheetData sheetId="32"/>
      <sheetData sheetId="33"/>
      <sheetData sheetId="34"/>
      <sheetData sheetId="35"/>
      <sheetData sheetId="36"/>
      <sheetData sheetId="37"/>
      <sheetData sheetId="38"/>
      <sheetData sheetId="39"/>
      <sheetData sheetId="4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 val="C43"/>
      <sheetName val="C44"/>
    </sheetNames>
    <sheetDataSet>
      <sheetData sheetId="0"/>
      <sheetData sheetId="1"/>
      <sheetData sheetId="2"/>
      <sheetData sheetId="3">
        <row r="83">
          <cell r="R83">
            <v>20.93101687263939</v>
          </cell>
        </row>
      </sheetData>
      <sheetData sheetId="4">
        <row r="39">
          <cell r="M39">
            <v>287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7">
          <cell r="AE37">
            <v>42195.172312417417</v>
          </cell>
        </row>
        <row r="51">
          <cell r="AE51">
            <v>3727.7650153049653</v>
          </cell>
        </row>
      </sheetData>
      <sheetData sheetId="19"/>
      <sheetData sheetId="20"/>
      <sheetData sheetId="21"/>
      <sheetData sheetId="22"/>
      <sheetData sheetId="23"/>
      <sheetData sheetId="24"/>
      <sheetData sheetId="25"/>
      <sheetData sheetId="26"/>
      <sheetData sheetId="27">
        <row r="37">
          <cell r="AB37">
            <v>1694.2720059735498</v>
          </cell>
        </row>
      </sheetData>
      <sheetData sheetId="28"/>
      <sheetData sheetId="29"/>
      <sheetData sheetId="30"/>
      <sheetData sheetId="31">
        <row r="9">
          <cell r="AI9">
            <v>0</v>
          </cell>
        </row>
      </sheetData>
      <sheetData sheetId="32"/>
      <sheetData sheetId="33"/>
      <sheetData sheetId="34"/>
      <sheetData sheetId="35"/>
      <sheetData sheetId="36"/>
      <sheetData sheetId="37"/>
      <sheetData sheetId="38"/>
      <sheetData sheetId="39"/>
      <sheetData sheetId="4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 val="C43"/>
      <sheetName val="C44"/>
    </sheetNames>
    <sheetDataSet>
      <sheetData sheetId="0"/>
      <sheetData sheetId="1"/>
      <sheetData sheetId="2"/>
      <sheetData sheetId="3">
        <row r="72">
          <cell r="R72">
            <v>19.498973247737041</v>
          </cell>
        </row>
      </sheetData>
      <sheetData sheetId="4">
        <row r="27">
          <cell r="M27">
            <v>2141.88</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7">
          <cell r="Y37">
            <v>42525.139952998026</v>
          </cell>
        </row>
        <row r="51">
          <cell r="Y51">
            <v>3838.2616248476838</v>
          </cell>
        </row>
      </sheetData>
      <sheetData sheetId="19"/>
      <sheetData sheetId="20"/>
      <sheetData sheetId="21"/>
      <sheetData sheetId="22"/>
      <sheetData sheetId="23"/>
      <sheetData sheetId="24"/>
      <sheetData sheetId="25"/>
      <sheetData sheetId="26"/>
      <sheetData sheetId="27">
        <row r="37">
          <cell r="W37">
            <v>1693.2720059735498</v>
          </cell>
        </row>
      </sheetData>
      <sheetData sheetId="28"/>
      <sheetData sheetId="29"/>
      <sheetData sheetId="30"/>
      <sheetData sheetId="31">
        <row r="9">
          <cell r="AD9">
            <v>0</v>
          </cell>
        </row>
      </sheetData>
      <sheetData sheetId="32"/>
      <sheetData sheetId="33"/>
      <sheetData sheetId="34"/>
      <sheetData sheetId="35"/>
      <sheetData sheetId="36"/>
      <sheetData sheetId="37"/>
      <sheetData sheetId="38"/>
      <sheetData sheetId="39"/>
      <sheetData sheetId="4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 val="C43"/>
      <sheetName val="C44"/>
    </sheetNames>
    <sheetDataSet>
      <sheetData sheetId="0"/>
      <sheetData sheetId="1"/>
      <sheetData sheetId="2"/>
      <sheetData sheetId="3"/>
      <sheetData sheetId="4">
        <row r="41">
          <cell r="M41">
            <v>368</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7">
          <cell r="AH37">
            <v>44051.127196852627</v>
          </cell>
        </row>
        <row r="51">
          <cell r="AH51">
            <v>3458.2074886973633</v>
          </cell>
        </row>
      </sheetData>
      <sheetData sheetId="19"/>
      <sheetData sheetId="20"/>
      <sheetData sheetId="21"/>
      <sheetData sheetId="22"/>
      <sheetData sheetId="23"/>
      <sheetData sheetId="24"/>
      <sheetData sheetId="25"/>
      <sheetData sheetId="26"/>
      <sheetData sheetId="27">
        <row r="37">
          <cell r="AE37">
            <v>1635.04322946344</v>
          </cell>
        </row>
      </sheetData>
      <sheetData sheetId="28"/>
      <sheetData sheetId="29"/>
      <sheetData sheetId="30"/>
      <sheetData sheetId="31">
        <row r="49">
          <cell r="U49">
            <v>0</v>
          </cell>
        </row>
      </sheetData>
      <sheetData sheetId="32"/>
      <sheetData sheetId="33"/>
      <sheetData sheetId="34"/>
      <sheetData sheetId="35"/>
      <sheetData sheetId="36"/>
      <sheetData sheetId="37"/>
      <sheetData sheetId="38"/>
      <sheetData sheetId="39"/>
      <sheetData sheetId="4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s>
    <sheetDataSet>
      <sheetData sheetId="0"/>
      <sheetData sheetId="1"/>
      <sheetData sheetId="2"/>
      <sheetData sheetId="3"/>
      <sheetData sheetId="4">
        <row r="42">
          <cell r="M42">
            <v>372.16</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7">
          <cell r="AI37">
            <v>43267.458088013453</v>
          </cell>
        </row>
        <row r="51">
          <cell r="AI51">
            <v>3735.1753989293279</v>
          </cell>
        </row>
      </sheetData>
      <sheetData sheetId="19"/>
      <sheetData sheetId="20"/>
      <sheetData sheetId="21"/>
      <sheetData sheetId="22"/>
      <sheetData sheetId="23"/>
      <sheetData sheetId="24"/>
      <sheetData sheetId="25"/>
      <sheetData sheetId="26"/>
      <sheetData sheetId="27">
        <row r="37">
          <cell r="AF37">
            <v>1631.8286141464398</v>
          </cell>
        </row>
      </sheetData>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s>
    <sheetDataSet>
      <sheetData sheetId="0"/>
      <sheetData sheetId="1"/>
      <sheetData sheetId="2"/>
      <sheetData sheetId="3">
        <row r="60">
          <cell r="T60">
            <v>12858.052979041342</v>
          </cell>
        </row>
      </sheetData>
      <sheetData sheetId="4">
        <row r="43">
          <cell r="M43">
            <v>368.4</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7">
          <cell r="AJ37">
            <v>43989.147772117256</v>
          </cell>
        </row>
        <row r="51">
          <cell r="AJ51">
            <v>3732.6072097041642</v>
          </cell>
        </row>
      </sheetData>
      <sheetData sheetId="19"/>
      <sheetData sheetId="20"/>
      <sheetData sheetId="21"/>
      <sheetData sheetId="22"/>
      <sheetData sheetId="23"/>
      <sheetData sheetId="24"/>
      <sheetData sheetId="25"/>
      <sheetData sheetId="26"/>
      <sheetData sheetId="27">
        <row r="37">
          <cell r="AG37">
            <v>1608.81694975081</v>
          </cell>
        </row>
      </sheetData>
      <sheetData sheetId="28"/>
      <sheetData sheetId="29"/>
      <sheetData sheetId="30"/>
      <sheetData sheetId="31">
        <row r="9">
          <cell r="W9">
            <v>0</v>
          </cell>
        </row>
      </sheetData>
      <sheetData sheetId="32"/>
      <sheetData sheetId="33">
        <row r="13">
          <cell r="Q13">
            <v>799.82936400000006</v>
          </cell>
        </row>
      </sheetData>
      <sheetData sheetId="34"/>
      <sheetData sheetId="35"/>
      <sheetData sheetId="36"/>
      <sheetData sheetId="37"/>
      <sheetData sheetId="3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s>
    <sheetDataSet>
      <sheetData sheetId="0"/>
      <sheetData sheetId="1"/>
      <sheetData sheetId="2"/>
      <sheetData sheetId="3">
        <row r="77">
          <cell r="R77">
            <v>33.780364027086001</v>
          </cell>
        </row>
      </sheetData>
      <sheetData sheetId="4">
        <row r="28">
          <cell r="M28">
            <v>3760.7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7">
          <cell r="AA37">
            <v>41746.70936487658</v>
          </cell>
        </row>
        <row r="51">
          <cell r="AA51">
            <v>3828.9450519518405</v>
          </cell>
        </row>
      </sheetData>
      <sheetData sheetId="19"/>
      <sheetData sheetId="20"/>
      <sheetData sheetId="21"/>
      <sheetData sheetId="22"/>
      <sheetData sheetId="23"/>
      <sheetData sheetId="24"/>
      <sheetData sheetId="25"/>
      <sheetData sheetId="26"/>
      <sheetData sheetId="27">
        <row r="37">
          <cell r="X37">
            <v>1608.81694975081</v>
          </cell>
        </row>
      </sheetData>
      <sheetData sheetId="28"/>
      <sheetData sheetId="29"/>
      <sheetData sheetId="30"/>
      <sheetData sheetId="31">
        <row r="9">
          <cell r="AE9">
            <v>0</v>
          </cell>
        </row>
      </sheetData>
      <sheetData sheetId="32"/>
      <sheetData sheetId="33"/>
      <sheetData sheetId="34"/>
      <sheetData sheetId="35"/>
      <sheetData sheetId="36"/>
      <sheetData sheetId="37"/>
      <sheetData sheetId="3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s>
    <sheetDataSet>
      <sheetData sheetId="0"/>
      <sheetData sheetId="1"/>
      <sheetData sheetId="2"/>
      <sheetData sheetId="3">
        <row r="95">
          <cell r="R95">
            <v>33.303189931207108</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7">
          <cell r="AL37">
            <v>43358.697413717695</v>
          </cell>
        </row>
        <row r="51">
          <cell r="AL51">
            <v>3719.1267602348771</v>
          </cell>
        </row>
      </sheetData>
      <sheetData sheetId="19"/>
      <sheetData sheetId="20"/>
      <sheetData sheetId="21"/>
      <sheetData sheetId="22"/>
      <sheetData sheetId="23"/>
      <sheetData sheetId="24"/>
      <sheetData sheetId="25"/>
      <sheetData sheetId="26"/>
      <sheetData sheetId="27">
        <row r="37">
          <cell r="AI37">
            <v>1574.98429309822</v>
          </cell>
        </row>
      </sheetData>
      <sheetData sheetId="28"/>
      <sheetData sheetId="29"/>
      <sheetData sheetId="30"/>
      <sheetData sheetId="31">
        <row r="9">
          <cell r="AP9">
            <v>0</v>
          </cell>
        </row>
      </sheetData>
      <sheetData sheetId="32"/>
      <sheetData sheetId="33"/>
      <sheetData sheetId="34"/>
      <sheetData sheetId="35"/>
      <sheetData sheetId="36"/>
      <sheetData sheetId="37"/>
      <sheetData sheetId="38"/>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s>
    <sheetDataSet>
      <sheetData sheetId="0"/>
      <sheetData sheetId="1"/>
      <sheetData sheetId="2"/>
      <sheetData sheetId="3"/>
      <sheetData sheetId="4">
        <row r="45">
          <cell r="M45">
            <v>4641.58</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7">
          <cell r="AM37">
            <v>44386.794079069747</v>
          </cell>
        </row>
        <row r="51">
          <cell r="AM51">
            <v>3827.3473439679824</v>
          </cell>
        </row>
      </sheetData>
      <sheetData sheetId="19"/>
      <sheetData sheetId="20"/>
      <sheetData sheetId="21"/>
      <sheetData sheetId="22"/>
      <sheetData sheetId="23"/>
      <sheetData sheetId="24"/>
      <sheetData sheetId="25"/>
      <sheetData sheetId="26"/>
      <sheetData sheetId="27">
        <row r="37">
          <cell r="AJ37">
            <v>1577.9883503702199</v>
          </cell>
        </row>
      </sheetData>
      <sheetData sheetId="28"/>
      <sheetData sheetId="29"/>
      <sheetData sheetId="30"/>
      <sheetData sheetId="31">
        <row r="9">
          <cell r="AQ9">
            <v>0</v>
          </cell>
        </row>
      </sheetData>
      <sheetData sheetId="32"/>
      <sheetData sheetId="33"/>
      <sheetData sheetId="34"/>
      <sheetData sheetId="35"/>
      <sheetData sheetId="36"/>
      <sheetData sheetId="37"/>
      <sheetData sheetId="3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s>
    <sheetDataSet>
      <sheetData sheetId="0"/>
      <sheetData sheetId="1"/>
      <sheetData sheetId="2"/>
      <sheetData sheetId="3">
        <row r="98">
          <cell r="R98">
            <v>32.826015835328214</v>
          </cell>
        </row>
      </sheetData>
      <sheetData sheetId="4">
        <row r="47">
          <cell r="M47">
            <v>310.72688395400002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7">
          <cell r="AN37">
            <v>44059.558793759497</v>
          </cell>
        </row>
        <row r="51">
          <cell r="AN51">
            <v>4072.0218530074449</v>
          </cell>
        </row>
      </sheetData>
      <sheetData sheetId="19"/>
      <sheetData sheetId="20"/>
      <sheetData sheetId="21"/>
      <sheetData sheetId="22"/>
      <sheetData sheetId="23"/>
      <sheetData sheetId="24"/>
      <sheetData sheetId="25"/>
      <sheetData sheetId="26"/>
      <sheetData sheetId="27">
        <row r="37">
          <cell r="AK37">
            <v>1524.2224308776899</v>
          </cell>
        </row>
      </sheetData>
      <sheetData sheetId="28"/>
      <sheetData sheetId="29"/>
      <sheetData sheetId="30"/>
      <sheetData sheetId="31">
        <row r="9">
          <cell r="AR9">
            <v>0</v>
          </cell>
        </row>
      </sheetData>
      <sheetData sheetId="32"/>
      <sheetData sheetId="33"/>
      <sheetData sheetId="34"/>
      <sheetData sheetId="35"/>
      <sheetData sheetId="36"/>
      <sheetData sheetId="37"/>
      <sheetData sheetId="3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s>
    <sheetDataSet>
      <sheetData sheetId="0"/>
      <sheetData sheetId="1"/>
      <sheetData sheetId="2"/>
      <sheetData sheetId="3">
        <row r="83">
          <cell r="R83">
            <v>39.064536060794595</v>
          </cell>
        </row>
      </sheetData>
      <sheetData sheetId="4">
        <row r="29">
          <cell r="M29">
            <v>6263.0617000000002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7">
          <cell r="AB37">
            <v>45034.891708778814</v>
          </cell>
        </row>
        <row r="51">
          <cell r="AB51">
            <v>3755.6394231444306</v>
          </cell>
        </row>
      </sheetData>
      <sheetData sheetId="19"/>
      <sheetData sheetId="20"/>
      <sheetData sheetId="21"/>
      <sheetData sheetId="22"/>
      <sheetData sheetId="23"/>
      <sheetData sheetId="24"/>
      <sheetData sheetId="25"/>
      <sheetData sheetId="26"/>
      <sheetData sheetId="27">
        <row r="37">
          <cell r="Y37">
            <v>1528.5576629806899</v>
          </cell>
        </row>
      </sheetData>
      <sheetData sheetId="28"/>
      <sheetData sheetId="29"/>
      <sheetData sheetId="30"/>
      <sheetData sheetId="31">
        <row r="9">
          <cell r="AF9">
            <v>0</v>
          </cell>
        </row>
      </sheetData>
      <sheetData sheetId="32"/>
      <sheetData sheetId="33">
        <row r="13">
          <cell r="S13">
            <v>688.83790599999998</v>
          </cell>
        </row>
      </sheetData>
      <sheetData sheetId="34"/>
      <sheetData sheetId="35"/>
      <sheetData sheetId="36"/>
      <sheetData sheetId="37"/>
      <sheetData sheetId="38"/>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s>
    <sheetDataSet>
      <sheetData sheetId="0"/>
      <sheetData sheetId="1"/>
      <sheetData sheetId="2"/>
      <sheetData sheetId="3">
        <row r="104">
          <cell r="R104">
            <v>38.362361964915713</v>
          </cell>
        </row>
      </sheetData>
      <sheetData sheetId="4">
        <row r="49">
          <cell r="M49">
            <v>1569</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7">
          <cell r="AP37">
            <v>46137.974034401079</v>
          </cell>
        </row>
        <row r="51">
          <cell r="AP51">
            <v>4078.1002670890598</v>
          </cell>
        </row>
      </sheetData>
      <sheetData sheetId="19"/>
      <sheetData sheetId="20"/>
      <sheetData sheetId="21"/>
      <sheetData sheetId="22"/>
      <sheetData sheetId="23"/>
      <sheetData sheetId="24"/>
      <sheetData sheetId="25"/>
      <sheetData sheetId="26"/>
      <sheetData sheetId="27">
        <row r="37">
          <cell r="AM37">
            <v>1495.2803508758898</v>
          </cell>
        </row>
      </sheetData>
      <sheetData sheetId="28"/>
      <sheetData sheetId="29"/>
      <sheetData sheetId="30"/>
      <sheetData sheetId="31">
        <row r="9">
          <cell r="AT9">
            <v>0</v>
          </cell>
        </row>
      </sheetData>
      <sheetData sheetId="32"/>
      <sheetData sheetId="33"/>
      <sheetData sheetId="34"/>
      <sheetData sheetId="35"/>
      <sheetData sheetId="36"/>
      <sheetData sheetId="37"/>
      <sheetData sheetId="38"/>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 val="Hoja1"/>
    </sheetNames>
    <sheetDataSet>
      <sheetData sheetId="0"/>
      <sheetData sheetId="1"/>
      <sheetData sheetId="2"/>
      <sheetData sheetId="3">
        <row r="106">
          <cell r="R106">
            <v>37.282536060794612</v>
          </cell>
        </row>
      </sheetData>
      <sheetData sheetId="4">
        <row r="50">
          <cell r="M50">
            <v>3143</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7">
          <cell r="AQ37">
            <v>49658.450303751371</v>
          </cell>
        </row>
        <row r="51">
          <cell r="AQ51">
            <v>4135.2065625843679</v>
          </cell>
        </row>
      </sheetData>
      <sheetData sheetId="19"/>
      <sheetData sheetId="20"/>
      <sheetData sheetId="21"/>
      <sheetData sheetId="22"/>
      <sheetData sheetId="23"/>
      <sheetData sheetId="24"/>
      <sheetData sheetId="25"/>
      <sheetData sheetId="26"/>
      <sheetData sheetId="27">
        <row r="37">
          <cell r="AN37">
            <v>1484.4547996928898</v>
          </cell>
        </row>
      </sheetData>
      <sheetData sheetId="28"/>
      <sheetData sheetId="29"/>
      <sheetData sheetId="30"/>
      <sheetData sheetId="31">
        <row r="9">
          <cell r="AU9">
            <v>0</v>
          </cell>
        </row>
      </sheetData>
      <sheetData sheetId="32"/>
      <sheetData sheetId="33"/>
      <sheetData sheetId="34"/>
      <sheetData sheetId="35"/>
      <sheetData sheetId="36"/>
      <sheetData sheetId="37"/>
      <sheetData sheetId="38"/>
      <sheetData sheetId="3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 val="Hoja1"/>
    </sheetNames>
    <sheetDataSet>
      <sheetData sheetId="0"/>
      <sheetData sheetId="1"/>
      <sheetData sheetId="2"/>
      <sheetData sheetId="3">
        <row r="108">
          <cell r="R108">
            <v>36.568041607104398</v>
          </cell>
        </row>
      </sheetData>
      <sheetData sheetId="4">
        <row r="51">
          <cell r="C51">
            <v>22.598995679999998</v>
          </cell>
        </row>
      </sheetData>
      <sheetData sheetId="5"/>
      <sheetData sheetId="6"/>
      <sheetData sheetId="7"/>
      <sheetData sheetId="8"/>
      <sheetData sheetId="9">
        <row r="40">
          <cell r="AX40">
            <v>633.20982421999997</v>
          </cell>
        </row>
      </sheetData>
      <sheetData sheetId="10"/>
      <sheetData sheetId="11"/>
      <sheetData sheetId="12"/>
      <sheetData sheetId="13"/>
      <sheetData sheetId="14"/>
      <sheetData sheetId="15"/>
      <sheetData sheetId="16"/>
      <sheetData sheetId="17"/>
      <sheetData sheetId="18">
        <row r="37">
          <cell r="AR37">
            <v>48690.48909260604</v>
          </cell>
        </row>
        <row r="51">
          <cell r="AR51">
            <v>4141.9821547295778</v>
          </cell>
        </row>
      </sheetData>
      <sheetData sheetId="19"/>
      <sheetData sheetId="20"/>
      <sheetData sheetId="21"/>
      <sheetData sheetId="22"/>
      <sheetData sheetId="23"/>
      <sheetData sheetId="24"/>
      <sheetData sheetId="25"/>
      <sheetData sheetId="26"/>
      <sheetData sheetId="27">
        <row r="37">
          <cell r="AO37">
            <v>1410.97570277202</v>
          </cell>
        </row>
      </sheetData>
      <sheetData sheetId="28"/>
      <sheetData sheetId="29"/>
      <sheetData sheetId="30"/>
      <sheetData sheetId="31">
        <row r="9">
          <cell r="AV9">
            <v>0</v>
          </cell>
        </row>
      </sheetData>
      <sheetData sheetId="32"/>
      <sheetData sheetId="33"/>
      <sheetData sheetId="34"/>
      <sheetData sheetId="35"/>
      <sheetData sheetId="36"/>
      <sheetData sheetId="37"/>
      <sheetData sheetId="38"/>
      <sheetData sheetId="3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s>
    <sheetDataSet>
      <sheetData sheetId="0"/>
      <sheetData sheetId="1"/>
      <sheetData sheetId="2"/>
      <sheetData sheetId="3">
        <row r="88">
          <cell r="R88">
            <v>51.095338733838616</v>
          </cell>
        </row>
      </sheetData>
      <sheetData sheetId="4">
        <row r="30">
          <cell r="C30">
            <v>20.150907170000004</v>
          </cell>
        </row>
      </sheetData>
      <sheetData sheetId="5"/>
      <sheetData sheetId="6"/>
      <sheetData sheetId="7"/>
      <sheetData sheetId="8"/>
      <sheetData sheetId="9">
        <row r="40">
          <cell r="AI40">
            <v>593.42475374000003</v>
          </cell>
        </row>
      </sheetData>
      <sheetData sheetId="10"/>
      <sheetData sheetId="11"/>
      <sheetData sheetId="12"/>
      <sheetData sheetId="13"/>
      <sheetData sheetId="14"/>
      <sheetData sheetId="15"/>
      <sheetData sheetId="16"/>
      <sheetData sheetId="17"/>
      <sheetData sheetId="18">
        <row r="37">
          <cell r="AC37">
            <v>44559.095296691201</v>
          </cell>
        </row>
        <row r="51">
          <cell r="AC51">
            <v>3402.0399886973628</v>
          </cell>
        </row>
      </sheetData>
      <sheetData sheetId="19"/>
      <sheetData sheetId="20"/>
      <sheetData sheetId="21"/>
      <sheetData sheetId="22"/>
      <sheetData sheetId="23"/>
      <sheetData sheetId="24"/>
      <sheetData sheetId="25"/>
      <sheetData sheetId="26"/>
      <sheetData sheetId="27">
        <row r="37">
          <cell r="Z37">
            <v>1411.9039342230201</v>
          </cell>
        </row>
      </sheetData>
      <sheetData sheetId="28"/>
      <sheetData sheetId="29"/>
      <sheetData sheetId="30"/>
      <sheetData sheetId="31">
        <row r="9">
          <cell r="AG9">
            <v>0</v>
          </cell>
        </row>
      </sheetData>
      <sheetData sheetId="32"/>
      <sheetData sheetId="33"/>
      <sheetData sheetId="34"/>
      <sheetData sheetId="35"/>
      <sheetData sheetId="36"/>
      <sheetData sheetId="37"/>
      <sheetData sheetId="38"/>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s>
    <sheetDataSet>
      <sheetData sheetId="0"/>
      <sheetData sheetId="1"/>
      <sheetData sheetId="2"/>
      <sheetData sheetId="3">
        <row r="111">
          <cell r="R111">
            <v>53.23882209490926</v>
          </cell>
        </row>
      </sheetData>
      <sheetData sheetId="4">
        <row r="53">
          <cell r="C53">
            <v>20.477809539999999</v>
          </cell>
        </row>
      </sheetData>
      <sheetData sheetId="5"/>
      <sheetData sheetId="6"/>
      <sheetData sheetId="7"/>
      <sheetData sheetId="8"/>
      <sheetData sheetId="9">
        <row r="40">
          <cell r="AZ40">
            <v>593.41971450999995</v>
          </cell>
        </row>
      </sheetData>
      <sheetData sheetId="10"/>
      <sheetData sheetId="11"/>
      <sheetData sheetId="12"/>
      <sheetData sheetId="13"/>
      <sheetData sheetId="14"/>
      <sheetData sheetId="15"/>
      <sheetData sheetId="16"/>
      <sheetData sheetId="17"/>
      <sheetData sheetId="18">
        <row r="37">
          <cell r="AU37">
            <v>50535.785310203602</v>
          </cell>
        </row>
        <row r="51">
          <cell r="AU51">
            <v>3978.3900933418681</v>
          </cell>
          <cell r="AV51">
            <v>4087.2711280672002</v>
          </cell>
        </row>
      </sheetData>
      <sheetData sheetId="19"/>
      <sheetData sheetId="20"/>
      <sheetData sheetId="21"/>
      <sheetData sheetId="22"/>
      <sheetData sheetId="23"/>
      <sheetData sheetId="24"/>
      <sheetData sheetId="25"/>
      <sheetData sheetId="26"/>
      <sheetData sheetId="27">
        <row r="37">
          <cell r="AR37">
            <v>1401.6676879899401</v>
          </cell>
        </row>
      </sheetData>
      <sheetData sheetId="28"/>
      <sheetData sheetId="29"/>
      <sheetData sheetId="30"/>
      <sheetData sheetId="31">
        <row r="9">
          <cell r="AX9">
            <v>0</v>
          </cell>
        </row>
      </sheetData>
      <sheetData sheetId="32"/>
      <sheetData sheetId="33"/>
      <sheetData sheetId="34"/>
      <sheetData sheetId="35"/>
      <sheetData sheetId="36"/>
      <sheetData sheetId="37"/>
      <sheetData sheetId="3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s>
    <sheetDataSet>
      <sheetData sheetId="0"/>
      <sheetData sheetId="1"/>
      <sheetData sheetId="2"/>
      <sheetData sheetId="3"/>
      <sheetData sheetId="4">
        <row r="31">
          <cell r="M31">
            <v>11713</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7">
          <cell r="AD37">
            <v>44556.877096187076</v>
          </cell>
        </row>
        <row r="51">
          <cell r="AD51">
            <v>4093.9397067966001</v>
          </cell>
        </row>
      </sheetData>
      <sheetData sheetId="19"/>
      <sheetData sheetId="20"/>
      <sheetData sheetId="21"/>
      <sheetData sheetId="22"/>
      <sheetData sheetId="23"/>
      <sheetData sheetId="24"/>
      <sheetData sheetId="25"/>
      <sheetData sheetId="26"/>
      <sheetData sheetId="27">
        <row r="37">
          <cell r="AA37">
            <v>1283.1662501409498</v>
          </cell>
        </row>
      </sheetData>
      <sheetData sheetId="28"/>
      <sheetData sheetId="29"/>
      <sheetData sheetId="30"/>
      <sheetData sheetId="31">
        <row r="9">
          <cell r="AH9">
            <v>0</v>
          </cell>
        </row>
      </sheetData>
      <sheetData sheetId="32"/>
      <sheetData sheetId="33"/>
      <sheetData sheetId="34"/>
      <sheetData sheetId="35"/>
      <sheetData sheetId="36"/>
      <sheetData sheetId="37"/>
      <sheetData sheetId="38"/>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s>
    <sheetDataSet>
      <sheetData sheetId="0"/>
      <sheetData sheetId="1"/>
      <sheetData sheetId="2"/>
      <sheetData sheetId="3">
        <row r="120">
          <cell r="R120">
            <v>109.57208578307562</v>
          </cell>
        </row>
      </sheetData>
      <sheetData sheetId="4">
        <row r="57">
          <cell r="M57">
            <v>8352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7">
          <cell r="AX37">
            <v>40704.725293277894</v>
          </cell>
        </row>
        <row r="45">
          <cell r="AX45">
            <v>15</v>
          </cell>
        </row>
        <row r="51">
          <cell r="AX51">
            <v>4160.9792209498</v>
          </cell>
        </row>
      </sheetData>
      <sheetData sheetId="19"/>
      <sheetData sheetId="20"/>
      <sheetData sheetId="21"/>
      <sheetData sheetId="22"/>
      <sheetData sheetId="23"/>
      <sheetData sheetId="24"/>
      <sheetData sheetId="25"/>
      <sheetData sheetId="26"/>
      <sheetData sheetId="27">
        <row r="37">
          <cell r="AU37">
            <v>1259.6546963241201</v>
          </cell>
        </row>
      </sheetData>
      <sheetData sheetId="28"/>
      <sheetData sheetId="29"/>
      <sheetData sheetId="30"/>
      <sheetData sheetId="31">
        <row r="9">
          <cell r="BB9">
            <v>0</v>
          </cell>
        </row>
      </sheetData>
      <sheetData sheetId="32"/>
      <sheetData sheetId="33"/>
      <sheetData sheetId="34"/>
      <sheetData sheetId="35"/>
      <sheetData sheetId="36"/>
      <sheetData sheetId="37"/>
      <sheetData sheetId="3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s>
    <sheetDataSet>
      <sheetData sheetId="0"/>
      <sheetData sheetId="1"/>
      <sheetData sheetId="2"/>
      <sheetData sheetId="3">
        <row r="122">
          <cell r="R122">
            <v>90.368402199562183</v>
          </cell>
        </row>
      </sheetData>
      <sheetData sheetId="4">
        <row r="58">
          <cell r="M58">
            <v>12815</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7">
          <cell r="AY37">
            <v>44286.277463389095</v>
          </cell>
        </row>
        <row r="45">
          <cell r="AY45">
            <v>18</v>
          </cell>
        </row>
        <row r="51">
          <cell r="AY51">
            <v>4031.001415447</v>
          </cell>
        </row>
      </sheetData>
      <sheetData sheetId="19"/>
      <sheetData sheetId="20"/>
      <sheetData sheetId="21"/>
      <sheetData sheetId="22"/>
      <sheetData sheetId="23"/>
      <sheetData sheetId="24"/>
      <sheetData sheetId="25"/>
      <sheetData sheetId="26"/>
      <sheetData sheetId="27">
        <row r="37">
          <cell r="AV37">
            <v>1260.0102137471201</v>
          </cell>
        </row>
      </sheetData>
      <sheetData sheetId="28"/>
      <sheetData sheetId="29"/>
      <sheetData sheetId="30"/>
      <sheetData sheetId="31">
        <row r="9">
          <cell r="BC9">
            <v>0</v>
          </cell>
        </row>
      </sheetData>
      <sheetData sheetId="32"/>
      <sheetData sheetId="33"/>
      <sheetData sheetId="34"/>
      <sheetData sheetId="35"/>
      <sheetData sheetId="36"/>
      <sheetData sheetId="37"/>
      <sheetData sheetId="3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s>
    <sheetDataSet>
      <sheetData sheetId="0"/>
      <sheetData sheetId="1"/>
      <sheetData sheetId="2"/>
      <sheetData sheetId="3">
        <row r="124">
          <cell r="R124">
            <v>90.368402199562183</v>
          </cell>
        </row>
      </sheetData>
      <sheetData sheetId="4">
        <row r="59">
          <cell r="M59">
            <v>11345.425999999999</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7">
          <cell r="AZ37">
            <v>44762.975907046559</v>
          </cell>
        </row>
        <row r="45">
          <cell r="AZ45">
            <v>18</v>
          </cell>
        </row>
        <row r="51">
          <cell r="AZ51">
            <v>4011.3822666664</v>
          </cell>
        </row>
      </sheetData>
      <sheetData sheetId="19"/>
      <sheetData sheetId="20"/>
      <sheetData sheetId="21"/>
      <sheetData sheetId="22"/>
      <sheetData sheetId="23"/>
      <sheetData sheetId="24"/>
      <sheetData sheetId="25"/>
      <sheetData sheetId="26"/>
      <sheetData sheetId="27">
        <row r="37">
          <cell r="AW37">
            <v>1579.1228228904401</v>
          </cell>
        </row>
      </sheetData>
      <sheetData sheetId="28"/>
      <sheetData sheetId="29"/>
      <sheetData sheetId="30"/>
      <sheetData sheetId="31">
        <row r="9">
          <cell r="BD9">
            <v>0</v>
          </cell>
        </row>
      </sheetData>
      <sheetData sheetId="32"/>
      <sheetData sheetId="33"/>
      <sheetData sheetId="34"/>
      <sheetData sheetId="35"/>
      <sheetData sheetId="36"/>
      <sheetData sheetId="37"/>
      <sheetData sheetId="38"/>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s>
    <sheetDataSet>
      <sheetData sheetId="0"/>
      <sheetData sheetId="1"/>
      <sheetData sheetId="2"/>
      <sheetData sheetId="3">
        <row r="98">
          <cell r="R98">
            <v>81.482202006684247</v>
          </cell>
        </row>
      </sheetData>
      <sheetData sheetId="4">
        <row r="32">
          <cell r="M32">
            <v>11988</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7">
          <cell r="AE37">
            <v>44091.518224083025</v>
          </cell>
        </row>
        <row r="45">
          <cell r="AE45">
            <v>18</v>
          </cell>
        </row>
        <row r="51">
          <cell r="AE51">
            <v>4106.8738065220996</v>
          </cell>
        </row>
      </sheetData>
      <sheetData sheetId="19"/>
      <sheetData sheetId="20"/>
      <sheetData sheetId="21"/>
      <sheetData sheetId="22"/>
      <sheetData sheetId="23"/>
      <sheetData sheetId="24"/>
      <sheetData sheetId="25"/>
      <sheetData sheetId="26"/>
      <sheetData sheetId="27">
        <row r="37">
          <cell r="AB37">
            <v>1517.9674434804404</v>
          </cell>
        </row>
      </sheetData>
      <sheetData sheetId="28"/>
      <sheetData sheetId="29"/>
      <sheetData sheetId="30"/>
      <sheetData sheetId="31">
        <row r="9">
          <cell r="AI9">
            <v>0</v>
          </cell>
        </row>
      </sheetData>
      <sheetData sheetId="32"/>
      <sheetData sheetId="33"/>
      <sheetData sheetId="34"/>
      <sheetData sheetId="35"/>
      <sheetData sheetId="36"/>
      <sheetData sheetId="37"/>
      <sheetData sheetId="38"/>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s>
    <sheetDataSet>
      <sheetData sheetId="0"/>
      <sheetData sheetId="1"/>
      <sheetData sheetId="2"/>
      <sheetData sheetId="3">
        <row r="128">
          <cell r="R128">
            <v>80.226855139821623</v>
          </cell>
        </row>
      </sheetData>
      <sheetData sheetId="4">
        <row r="61">
          <cell r="M61">
            <v>8072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7">
          <cell r="BB37">
            <v>42907.879102284278</v>
          </cell>
        </row>
        <row r="45">
          <cell r="BB45">
            <v>21</v>
          </cell>
        </row>
        <row r="51">
          <cell r="BB51">
            <v>4387.1074329294997</v>
          </cell>
        </row>
      </sheetData>
      <sheetData sheetId="19"/>
      <sheetData sheetId="20"/>
      <sheetData sheetId="21"/>
      <sheetData sheetId="22"/>
      <sheetData sheetId="23"/>
      <sheetData sheetId="24"/>
      <sheetData sheetId="25"/>
      <sheetData sheetId="26"/>
      <sheetData sheetId="27">
        <row r="37">
          <cell r="AY37">
            <v>1549.9246391787299</v>
          </cell>
        </row>
      </sheetData>
      <sheetData sheetId="28"/>
      <sheetData sheetId="29"/>
      <sheetData sheetId="30"/>
      <sheetData sheetId="31">
        <row r="9">
          <cell r="BF9">
            <v>0</v>
          </cell>
        </row>
      </sheetData>
      <sheetData sheetId="32"/>
      <sheetData sheetId="33"/>
      <sheetData sheetId="34"/>
      <sheetData sheetId="35"/>
      <sheetData sheetId="36"/>
      <sheetData sheetId="37"/>
      <sheetData sheetId="38"/>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s>
    <sheetDataSet>
      <sheetData sheetId="0"/>
      <sheetData sheetId="1"/>
      <sheetData sheetId="2"/>
      <sheetData sheetId="3">
        <row r="130">
          <cell r="R130">
            <v>78.971508272958999</v>
          </cell>
        </row>
      </sheetData>
      <sheetData sheetId="4">
        <row r="62">
          <cell r="M62">
            <v>7072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7">
          <cell r="BC37">
            <v>43959.897552320821</v>
          </cell>
        </row>
        <row r="45">
          <cell r="BC45">
            <v>24</v>
          </cell>
        </row>
        <row r="51">
          <cell r="BC51">
            <v>4309.3109611459004</v>
          </cell>
        </row>
      </sheetData>
      <sheetData sheetId="19"/>
      <sheetData sheetId="20"/>
      <sheetData sheetId="21"/>
      <sheetData sheetId="22"/>
      <sheetData sheetId="23"/>
      <sheetData sheetId="24"/>
      <sheetData sheetId="25"/>
      <sheetData sheetId="26"/>
      <sheetData sheetId="27">
        <row r="37">
          <cell r="AZ37">
            <v>1501.9184526337299</v>
          </cell>
        </row>
      </sheetData>
      <sheetData sheetId="28"/>
      <sheetData sheetId="29"/>
      <sheetData sheetId="30"/>
      <sheetData sheetId="31">
        <row r="9">
          <cell r="BG9">
            <v>0</v>
          </cell>
        </row>
      </sheetData>
      <sheetData sheetId="32"/>
      <sheetData sheetId="33"/>
      <sheetData sheetId="34"/>
      <sheetData sheetId="35"/>
      <sheetData sheetId="36"/>
      <sheetData sheetId="37"/>
      <sheetData sheetId="38"/>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s>
    <sheetDataSet>
      <sheetData sheetId="0"/>
      <sheetData sheetId="1"/>
      <sheetData sheetId="2"/>
      <sheetData sheetId="3">
        <row r="132">
          <cell r="R132">
            <v>77.716161406096376</v>
          </cell>
        </row>
      </sheetData>
      <sheetData sheetId="4">
        <row r="63">
          <cell r="M63">
            <v>8356</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7">
          <cell r="BD37">
            <v>44651.1626943757</v>
          </cell>
        </row>
        <row r="45">
          <cell r="BD45">
            <v>27</v>
          </cell>
        </row>
        <row r="51">
          <cell r="BD51">
            <v>4158.5833611459002</v>
          </cell>
        </row>
      </sheetData>
      <sheetData sheetId="19"/>
      <sheetData sheetId="20"/>
      <sheetData sheetId="21"/>
      <sheetData sheetId="22"/>
      <sheetData sheetId="23"/>
      <sheetData sheetId="24"/>
      <sheetData sheetId="25"/>
      <sheetData sheetId="26"/>
      <sheetData sheetId="27">
        <row r="37">
          <cell r="BA37">
            <v>1486.4977554999502</v>
          </cell>
        </row>
      </sheetData>
      <sheetData sheetId="28"/>
      <sheetData sheetId="29"/>
      <sheetData sheetId="30"/>
      <sheetData sheetId="31">
        <row r="9">
          <cell r="BH9">
            <v>0</v>
          </cell>
        </row>
      </sheetData>
      <sheetData sheetId="32"/>
      <sheetData sheetId="33"/>
      <sheetData sheetId="34"/>
      <sheetData sheetId="35"/>
      <sheetData sheetId="36"/>
      <sheetData sheetId="37"/>
      <sheetData sheetId="38"/>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s>
    <sheetDataSet>
      <sheetData sheetId="0"/>
      <sheetData sheetId="1"/>
      <sheetData sheetId="2"/>
      <sheetData sheetId="3">
        <row r="103">
          <cell r="R103">
            <v>76.460814539233752</v>
          </cell>
        </row>
      </sheetData>
      <sheetData sheetId="4">
        <row r="33">
          <cell r="M33">
            <v>13602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7">
          <cell r="AF37">
            <v>41299.685828628411</v>
          </cell>
        </row>
        <row r="45">
          <cell r="AF45">
            <v>30</v>
          </cell>
        </row>
        <row r="51">
          <cell r="AF51">
            <v>2867.9727911999998</v>
          </cell>
        </row>
      </sheetData>
      <sheetData sheetId="19"/>
      <sheetData sheetId="20"/>
      <sheetData sheetId="21"/>
      <sheetData sheetId="22"/>
      <sheetData sheetId="23"/>
      <sheetData sheetId="24"/>
      <sheetData sheetId="25"/>
      <sheetData sheetId="26"/>
      <sheetData sheetId="27">
        <row r="37">
          <cell r="AC37">
            <v>1476.9492114779503</v>
          </cell>
        </row>
      </sheetData>
      <sheetData sheetId="28"/>
      <sheetData sheetId="29"/>
      <sheetData sheetId="30"/>
      <sheetData sheetId="31">
        <row r="9">
          <cell r="AJ9">
            <v>0</v>
          </cell>
        </row>
      </sheetData>
      <sheetData sheetId="32"/>
      <sheetData sheetId="33"/>
      <sheetData sheetId="34"/>
      <sheetData sheetId="35"/>
      <sheetData sheetId="36"/>
      <sheetData sheetId="37"/>
      <sheetData sheetId="38"/>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torización"/>
    </sheetNames>
    <sheetDataSet>
      <sheetData sheetId="0">
        <row r="66">
          <cell r="EP66">
            <v>3421.1672140000005</v>
          </cell>
          <cell r="FB66">
            <v>5778.2513450000006</v>
          </cell>
          <cell r="FN66">
            <v>8900.440912</v>
          </cell>
          <cell r="FZ66">
            <v>14648.889187999999</v>
          </cell>
          <cell r="GL66">
            <v>21024.538826</v>
          </cell>
          <cell r="GX66">
            <v>9359.3750540000001</v>
          </cell>
          <cell r="HJ66">
            <v>14877.249329</v>
          </cell>
          <cell r="HV66">
            <v>14002.397412</v>
          </cell>
          <cell r="IH66">
            <v>8350.3020750000014</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CX70"/>
  <sheetViews>
    <sheetView showGridLines="0" zoomScale="70" zoomScaleNormal="70" workbookViewId="0">
      <pane xSplit="4" ySplit="5" topLeftCell="CF10" activePane="bottomRight" state="frozen"/>
      <selection activeCell="FS26" sqref="FS26"/>
      <selection pane="topRight" activeCell="FS26" sqref="FS26"/>
      <selection pane="bottomLeft" activeCell="FS26" sqref="FS26"/>
      <selection pane="bottomRight" activeCell="BK15" sqref="BK15:BM15"/>
    </sheetView>
  </sheetViews>
  <sheetFormatPr baseColWidth="10" defaultColWidth="11.453125" defaultRowHeight="12.5" x14ac:dyDescent="0.25"/>
  <cols>
    <col min="1" max="1" width="2.90625" customWidth="1"/>
    <col min="2" max="2" width="2.08984375" customWidth="1"/>
    <col min="3" max="3" width="3.08984375" customWidth="1"/>
    <col min="4" max="4" width="71.36328125" customWidth="1"/>
    <col min="5" max="5" width="12.453125" bestFit="1" customWidth="1"/>
    <col min="6" max="22" width="12.90625" bestFit="1" customWidth="1"/>
    <col min="23" max="23" width="13.08984375" bestFit="1" customWidth="1"/>
    <col min="24" max="35" width="13.54296875" bestFit="1" customWidth="1"/>
    <col min="36" max="36" width="13.08984375" bestFit="1" customWidth="1"/>
    <col min="37" max="40" width="13.54296875" bestFit="1" customWidth="1"/>
    <col min="41" max="41" width="13.08984375" bestFit="1" customWidth="1"/>
    <col min="42" max="53" width="13.54296875" bestFit="1" customWidth="1"/>
    <col min="54" max="55" width="14" bestFit="1" customWidth="1"/>
    <col min="56" max="58" width="13.54296875" bestFit="1" customWidth="1"/>
    <col min="59" max="74" width="14" bestFit="1" customWidth="1"/>
    <col min="75" max="79" width="15.90625" bestFit="1" customWidth="1"/>
    <col min="80" max="80" width="15.90625" customWidth="1"/>
    <col min="81" max="82" width="15.90625" bestFit="1" customWidth="1"/>
    <col min="83" max="89" width="15.90625" customWidth="1"/>
    <col min="90" max="91" width="16.453125" customWidth="1"/>
    <col min="93" max="94" width="14.08984375" bestFit="1" customWidth="1"/>
    <col min="95" max="98" width="14.1796875" customWidth="1"/>
    <col min="99" max="102" width="13.36328125" bestFit="1" customWidth="1"/>
  </cols>
  <sheetData>
    <row r="1" spans="1:102" ht="4.5" customHeight="1" x14ac:dyDescent="0.25">
      <c r="A1" s="2"/>
      <c r="B1" s="2"/>
      <c r="C1" s="2"/>
      <c r="D1" s="2"/>
    </row>
    <row r="2" spans="1:102" ht="13" x14ac:dyDescent="0.3">
      <c r="A2" s="1" t="s">
        <v>58</v>
      </c>
      <c r="B2" s="2"/>
      <c r="C2" s="2"/>
      <c r="D2" s="2"/>
    </row>
    <row r="3" spans="1:102" x14ac:dyDescent="0.25">
      <c r="A3" s="2" t="s">
        <v>0</v>
      </c>
      <c r="B3" s="2"/>
      <c r="C3" s="2"/>
      <c r="D3" s="2"/>
    </row>
    <row r="4" spans="1:102" ht="4.5" customHeight="1" x14ac:dyDescent="0.25">
      <c r="A4" s="2"/>
      <c r="B4" s="2"/>
      <c r="C4" s="2"/>
      <c r="D4" s="2"/>
    </row>
    <row r="5" spans="1:102" ht="15" customHeight="1" x14ac:dyDescent="0.25">
      <c r="A5" s="42"/>
      <c r="B5" s="43"/>
      <c r="C5" s="43"/>
      <c r="D5" s="44"/>
      <c r="E5" s="45">
        <v>35400</v>
      </c>
      <c r="F5" s="46">
        <v>35765</v>
      </c>
      <c r="G5" s="46">
        <v>36130</v>
      </c>
      <c r="H5" s="46">
        <v>36495</v>
      </c>
      <c r="I5" s="46">
        <v>36861</v>
      </c>
      <c r="J5" s="46">
        <v>37226</v>
      </c>
      <c r="K5" s="46">
        <v>37316</v>
      </c>
      <c r="L5" s="46">
        <v>37408</v>
      </c>
      <c r="M5" s="46">
        <v>37500</v>
      </c>
      <c r="N5" s="46">
        <v>37591</v>
      </c>
      <c r="O5" s="46">
        <v>37681</v>
      </c>
      <c r="P5" s="46">
        <v>37773</v>
      </c>
      <c r="Q5" s="46">
        <v>37865</v>
      </c>
      <c r="R5" s="46">
        <v>37956</v>
      </c>
      <c r="S5" s="46">
        <v>38047</v>
      </c>
      <c r="T5" s="46">
        <v>38139</v>
      </c>
      <c r="U5" s="46">
        <v>38231</v>
      </c>
      <c r="V5" s="46">
        <v>38322</v>
      </c>
      <c r="W5" s="46">
        <v>38412</v>
      </c>
      <c r="X5" s="46">
        <v>38504</v>
      </c>
      <c r="Y5" s="46">
        <v>38596</v>
      </c>
      <c r="Z5" s="46">
        <v>38687</v>
      </c>
      <c r="AA5" s="46">
        <v>38777</v>
      </c>
      <c r="AB5" s="46">
        <v>38869</v>
      </c>
      <c r="AC5" s="46">
        <v>38961</v>
      </c>
      <c r="AD5" s="46">
        <v>39052</v>
      </c>
      <c r="AE5" s="46">
        <v>39142</v>
      </c>
      <c r="AF5" s="46">
        <v>39234</v>
      </c>
      <c r="AG5" s="46">
        <v>39326</v>
      </c>
      <c r="AH5" s="46">
        <v>39417</v>
      </c>
      <c r="AI5" s="46">
        <v>39508</v>
      </c>
      <c r="AJ5" s="46">
        <v>39600</v>
      </c>
      <c r="AK5" s="46">
        <v>39692</v>
      </c>
      <c r="AL5" s="46">
        <v>39794</v>
      </c>
      <c r="AM5" s="46">
        <v>39873</v>
      </c>
      <c r="AN5" s="46">
        <v>39965</v>
      </c>
      <c r="AO5" s="46">
        <v>40057</v>
      </c>
      <c r="AP5" s="46">
        <v>40148</v>
      </c>
      <c r="AQ5" s="46">
        <v>40238</v>
      </c>
      <c r="AR5" s="46">
        <v>40330</v>
      </c>
      <c r="AS5" s="46">
        <v>40422</v>
      </c>
      <c r="AT5" s="46">
        <v>40513</v>
      </c>
      <c r="AU5" s="46">
        <v>40603</v>
      </c>
      <c r="AV5" s="46">
        <v>40695</v>
      </c>
      <c r="AW5" s="46">
        <v>40787</v>
      </c>
      <c r="AX5" s="46">
        <v>40878</v>
      </c>
      <c r="AY5" s="46">
        <v>40969</v>
      </c>
      <c r="AZ5" s="46">
        <v>41061</v>
      </c>
      <c r="BA5" s="46">
        <v>41153</v>
      </c>
      <c r="BB5" s="46">
        <v>41244</v>
      </c>
      <c r="BC5" s="46">
        <v>41334</v>
      </c>
      <c r="BD5" s="46">
        <v>41426</v>
      </c>
      <c r="BE5" s="46">
        <v>41518</v>
      </c>
      <c r="BF5" s="46">
        <v>41609</v>
      </c>
      <c r="BG5" s="46">
        <v>41699</v>
      </c>
      <c r="BH5" s="46">
        <v>41791</v>
      </c>
      <c r="BI5" s="46">
        <v>41883</v>
      </c>
      <c r="BJ5" s="46">
        <v>41974</v>
      </c>
      <c r="BK5" s="46">
        <v>42064</v>
      </c>
      <c r="BL5" s="46">
        <v>42156</v>
      </c>
      <c r="BM5" s="46">
        <v>42248</v>
      </c>
      <c r="BN5" s="46">
        <v>42339</v>
      </c>
      <c r="BO5" s="46">
        <v>42430</v>
      </c>
      <c r="BP5" s="46">
        <v>42522</v>
      </c>
      <c r="BQ5" s="46">
        <v>42614</v>
      </c>
      <c r="BR5" s="46">
        <v>42705</v>
      </c>
      <c r="BS5" s="46">
        <v>42795</v>
      </c>
      <c r="BT5" s="46">
        <v>42887</v>
      </c>
      <c r="BU5" s="46">
        <v>42979</v>
      </c>
      <c r="BV5" s="46">
        <v>43070</v>
      </c>
      <c r="BW5" s="46">
        <v>43160</v>
      </c>
      <c r="BX5" s="46">
        <v>43252</v>
      </c>
      <c r="BY5" s="46">
        <v>43344</v>
      </c>
      <c r="BZ5" s="46">
        <v>43435</v>
      </c>
      <c r="CA5" s="46">
        <v>43525</v>
      </c>
      <c r="CB5" s="46">
        <v>43617</v>
      </c>
      <c r="CC5" s="46">
        <v>43709</v>
      </c>
      <c r="CD5" s="46">
        <v>43800</v>
      </c>
      <c r="CE5" s="46">
        <v>43891</v>
      </c>
      <c r="CF5" s="46">
        <v>43983</v>
      </c>
      <c r="CG5" s="46">
        <v>44075</v>
      </c>
      <c r="CH5" s="46">
        <v>44166</v>
      </c>
      <c r="CI5" s="46">
        <v>44256</v>
      </c>
      <c r="CJ5" s="46">
        <v>44368</v>
      </c>
      <c r="CK5" s="46">
        <v>44440</v>
      </c>
      <c r="CL5" s="46">
        <v>44531</v>
      </c>
      <c r="CM5" s="46">
        <v>44621</v>
      </c>
      <c r="CN5" s="46">
        <v>44713</v>
      </c>
      <c r="CO5" s="46">
        <v>44805</v>
      </c>
      <c r="CP5" s="46">
        <v>44896</v>
      </c>
      <c r="CQ5" s="46">
        <v>44986</v>
      </c>
      <c r="CR5" s="46">
        <v>45078</v>
      </c>
      <c r="CS5" s="46">
        <v>45170</v>
      </c>
      <c r="CT5" s="46">
        <v>45261</v>
      </c>
      <c r="CU5" s="46">
        <v>45352</v>
      </c>
      <c r="CV5" s="46">
        <v>45444</v>
      </c>
      <c r="CW5" s="46">
        <v>45536</v>
      </c>
      <c r="CX5" s="46">
        <v>45627</v>
      </c>
    </row>
    <row r="6" spans="1:102" ht="15" customHeight="1" x14ac:dyDescent="0.25">
      <c r="A6" s="47" t="s">
        <v>1</v>
      </c>
      <c r="B6" s="48" t="s">
        <v>2</v>
      </c>
      <c r="C6" s="49"/>
      <c r="D6" s="50"/>
      <c r="E6" s="50"/>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c r="CS6" s="51"/>
      <c r="CT6" s="51"/>
      <c r="CU6" s="51"/>
      <c r="CV6" s="51"/>
      <c r="CW6" s="51"/>
      <c r="CX6" s="51"/>
    </row>
    <row r="7" spans="1:102" ht="15" customHeight="1" x14ac:dyDescent="0.25">
      <c r="A7" s="52"/>
      <c r="B7" s="49" t="s">
        <v>79</v>
      </c>
      <c r="C7" s="49"/>
      <c r="D7" s="50"/>
      <c r="E7" s="107">
        <v>7176060.3268839708</v>
      </c>
      <c r="F7" s="108">
        <v>11351102.386677857</v>
      </c>
      <c r="G7" s="108">
        <v>15558634.720748721</v>
      </c>
      <c r="H7" s="108">
        <v>25273628.257954866</v>
      </c>
      <c r="I7" s="108">
        <v>38741999.502064273</v>
      </c>
      <c r="J7" s="108">
        <v>47018066.046445273</v>
      </c>
      <c r="K7" s="108">
        <v>48592379.157541685</v>
      </c>
      <c r="L7" s="108">
        <v>52494308.251964703</v>
      </c>
      <c r="M7" s="108">
        <v>54739932.181160383</v>
      </c>
      <c r="N7" s="108">
        <v>58974301.682618611</v>
      </c>
      <c r="O7" s="108">
        <v>60183673.938421018</v>
      </c>
      <c r="P7" s="108">
        <v>62313901.89785663</v>
      </c>
      <c r="Q7" s="108">
        <v>63103641.279593267</v>
      </c>
      <c r="R7" s="108">
        <v>66227609.351798117</v>
      </c>
      <c r="S7" s="108">
        <v>67599384.812063947</v>
      </c>
      <c r="T7" s="108">
        <v>68461662.73365587</v>
      </c>
      <c r="U7" s="108">
        <v>70313146.991569236</v>
      </c>
      <c r="V7" s="108">
        <v>75008129.101443157</v>
      </c>
      <c r="W7" s="108">
        <v>79529530.468391061</v>
      </c>
      <c r="X7" s="108">
        <v>82485542.60310021</v>
      </c>
      <c r="Y7" s="108">
        <v>86791606.306744725</v>
      </c>
      <c r="Z7" s="108">
        <v>93808670.956787378</v>
      </c>
      <c r="AA7" s="108">
        <v>96421143.645263478</v>
      </c>
      <c r="AB7" s="108">
        <v>96986436.35765031</v>
      </c>
      <c r="AC7" s="108">
        <v>94238641.098916754</v>
      </c>
      <c r="AD7" s="108">
        <v>97963998.93082279</v>
      </c>
      <c r="AE7" s="108">
        <v>100331101.65235895</v>
      </c>
      <c r="AF7" s="108">
        <v>102313087.7012507</v>
      </c>
      <c r="AG7" s="108">
        <v>103368193.41880617</v>
      </c>
      <c r="AH7" s="108">
        <v>107351129.28122269</v>
      </c>
      <c r="AI7" s="108">
        <v>108338094.14359716</v>
      </c>
      <c r="AJ7" s="108">
        <v>108702135.79374655</v>
      </c>
      <c r="AK7" s="108">
        <v>111855327.65223977</v>
      </c>
      <c r="AL7" s="108">
        <v>115567152.0230628</v>
      </c>
      <c r="AM7" s="108">
        <v>115974564.05949976</v>
      </c>
      <c r="AN7" s="108">
        <v>118383672.05927682</v>
      </c>
      <c r="AO7" s="108">
        <v>118265101.54625696</v>
      </c>
      <c r="AP7" s="108">
        <v>125639747.22691907</v>
      </c>
      <c r="AQ7" s="108">
        <v>129199888.264623</v>
      </c>
      <c r="AR7" s="108">
        <v>131337880.40129557</v>
      </c>
      <c r="AS7" s="108">
        <v>134280437.14063859</v>
      </c>
      <c r="AT7" s="108">
        <v>143534231.0976536</v>
      </c>
      <c r="AU7" s="108">
        <v>141918757.21490705</v>
      </c>
      <c r="AV7" s="108">
        <v>140723785.57385731</v>
      </c>
      <c r="AW7" s="108">
        <v>145933902.1315977</v>
      </c>
      <c r="AX7" s="108">
        <v>150713296.31648323</v>
      </c>
      <c r="AY7" s="108">
        <v>152389175.21561873</v>
      </c>
      <c r="AZ7" s="108">
        <v>152228870.78817984</v>
      </c>
      <c r="BA7" s="108">
        <v>152577367.99065548</v>
      </c>
      <c r="BB7" s="108">
        <v>156770236.88398901</v>
      </c>
      <c r="BC7" s="108">
        <v>162795308.24115944</v>
      </c>
      <c r="BD7" s="108">
        <v>161506406.54608756</v>
      </c>
      <c r="BE7" s="108">
        <v>173323596.39068246</v>
      </c>
      <c r="BF7" s="108">
        <v>180640182.34028035</v>
      </c>
      <c r="BG7" s="108">
        <v>186652561.58059865</v>
      </c>
      <c r="BH7" s="108">
        <v>190085916.22967842</v>
      </c>
      <c r="BI7" s="108">
        <v>196047624.50696129</v>
      </c>
      <c r="BJ7" s="108">
        <v>200098697.55529416</v>
      </c>
      <c r="BK7" s="108">
        <v>202187868.82194659</v>
      </c>
      <c r="BL7" s="108">
        <v>208318158.98190579</v>
      </c>
      <c r="BM7" s="108">
        <v>218546792.54736164</v>
      </c>
      <c r="BN7" s="108">
        <v>211609269.76425281</v>
      </c>
      <c r="BO7" s="108">
        <v>222656794.23718953</v>
      </c>
      <c r="BP7" s="108">
        <v>232918011.10422453</v>
      </c>
      <c r="BQ7" s="108">
        <v>239269688.37336314</v>
      </c>
      <c r="BR7" s="108">
        <v>243015611.75506231</v>
      </c>
      <c r="BS7" s="108">
        <v>253471755.6831139</v>
      </c>
      <c r="BT7" s="108">
        <v>250568580.48822618</v>
      </c>
      <c r="BU7" s="108">
        <v>261562213.32989857</v>
      </c>
      <c r="BV7" s="108">
        <v>269333787.82399297</v>
      </c>
      <c r="BW7" s="108">
        <v>280562903.11011064</v>
      </c>
      <c r="BX7" s="108">
        <v>296260403.33331323</v>
      </c>
      <c r="BY7" s="108">
        <v>311304097.02080071</v>
      </c>
      <c r="BZ7" s="108">
        <v>309935579.36553746</v>
      </c>
      <c r="CA7" s="108">
        <v>324068396.07382751</v>
      </c>
      <c r="CB7" s="108">
        <v>332678152.96158749</v>
      </c>
      <c r="CC7" s="108">
        <v>334736518.84807253</v>
      </c>
      <c r="CD7" s="108">
        <v>331298877.00313085</v>
      </c>
      <c r="CE7" s="108">
        <v>352285242.52351195</v>
      </c>
      <c r="CF7" s="108">
        <v>365373950.15393728</v>
      </c>
      <c r="CG7" s="108">
        <v>381096820.58145112</v>
      </c>
      <c r="CH7" s="108">
        <v>389845971.68554145</v>
      </c>
      <c r="CI7" s="108">
        <v>395354161.14001</v>
      </c>
      <c r="CJ7" s="108">
        <v>413470961.50356299</v>
      </c>
      <c r="CK7" s="108">
        <v>427554297.34803259</v>
      </c>
      <c r="CL7" s="108">
        <v>431911976.93860102</v>
      </c>
      <c r="CM7" s="108">
        <v>453346850.54077697</v>
      </c>
      <c r="CN7" s="108">
        <v>461856533.52132499</v>
      </c>
      <c r="CO7" s="108">
        <v>488647776.67771971</v>
      </c>
      <c r="CP7" s="108">
        <v>507274402.14266479</v>
      </c>
      <c r="CQ7" s="108">
        <v>521861539.49655008</v>
      </c>
      <c r="CR7" s="108">
        <v>541204033.16541708</v>
      </c>
      <c r="CS7" s="108">
        <v>549730139.95509291</v>
      </c>
      <c r="CT7" s="108">
        <v>558650607.41749644</v>
      </c>
      <c r="CU7" s="108">
        <v>580752455.69863665</v>
      </c>
      <c r="CV7" s="108">
        <v>617766092.97960186</v>
      </c>
      <c r="CW7" s="108">
        <v>636900884.74720132</v>
      </c>
      <c r="CX7" s="108">
        <v>661813894.79990053</v>
      </c>
    </row>
    <row r="8" spans="1:102" ht="15.75" customHeight="1" x14ac:dyDescent="0.25">
      <c r="A8" s="55"/>
      <c r="B8" s="56"/>
      <c r="C8" s="57" t="s">
        <v>4</v>
      </c>
      <c r="D8" s="58" t="s">
        <v>77</v>
      </c>
      <c r="E8" s="109">
        <v>0</v>
      </c>
      <c r="F8" s="110">
        <v>0</v>
      </c>
      <c r="G8" s="110">
        <v>71638</v>
      </c>
      <c r="H8" s="110">
        <v>83757</v>
      </c>
      <c r="I8" s="110">
        <v>90401</v>
      </c>
      <c r="J8" s="110">
        <v>645981.86197267997</v>
      </c>
      <c r="K8" s="110">
        <v>658375.94840104994</v>
      </c>
      <c r="L8" s="110">
        <v>671367.88840104989</v>
      </c>
      <c r="M8" s="110">
        <v>1427398.9078603401</v>
      </c>
      <c r="N8" s="110">
        <v>1415258.2178603399</v>
      </c>
      <c r="O8" s="110">
        <v>1418956.2670752099</v>
      </c>
      <c r="P8" s="110">
        <v>1396040.9870752101</v>
      </c>
      <c r="Q8" s="110">
        <v>1702493.2676590402</v>
      </c>
      <c r="R8" s="110">
        <v>1682492.7576590402</v>
      </c>
      <c r="S8" s="110">
        <v>1693929.4499104198</v>
      </c>
      <c r="T8" s="110">
        <v>1684597.7799104198</v>
      </c>
      <c r="U8" s="110">
        <v>1698245.9596263198</v>
      </c>
      <c r="V8" s="110">
        <v>1691679.7296263198</v>
      </c>
      <c r="W8" s="110">
        <v>1722922.1557469098</v>
      </c>
      <c r="X8" s="110">
        <v>1709269.2046809099</v>
      </c>
      <c r="Y8" s="110">
        <v>1718558.3221592002</v>
      </c>
      <c r="Z8" s="110">
        <v>1715305.7921591999</v>
      </c>
      <c r="AA8" s="110">
        <v>1720131.1364649499</v>
      </c>
      <c r="AB8" s="110">
        <v>1724954.99646495</v>
      </c>
      <c r="AC8" s="110">
        <v>1723163.98576195</v>
      </c>
      <c r="AD8" s="110">
        <v>1721715.1866609501</v>
      </c>
      <c r="AE8" s="110">
        <v>1718797.0125446997</v>
      </c>
      <c r="AF8" s="110">
        <v>1711905.6025446998</v>
      </c>
      <c r="AG8" s="110">
        <v>1729240</v>
      </c>
      <c r="AH8" s="110">
        <v>1696784.55172126</v>
      </c>
      <c r="AI8" s="110">
        <v>1732090.0565425502</v>
      </c>
      <c r="AJ8" s="110">
        <v>1728807.1025775501</v>
      </c>
      <c r="AK8" s="110">
        <v>1791166.6129145701</v>
      </c>
      <c r="AL8" s="110">
        <v>1776401.5987422299</v>
      </c>
      <c r="AM8" s="110"/>
      <c r="AN8" s="110"/>
      <c r="AO8" s="110"/>
      <c r="AP8" s="110"/>
      <c r="AQ8" s="110"/>
      <c r="AR8" s="110"/>
      <c r="AS8" s="110"/>
      <c r="AT8" s="110"/>
      <c r="AU8" s="110"/>
      <c r="AV8" s="110"/>
      <c r="AW8" s="110"/>
      <c r="AX8" s="110"/>
      <c r="AY8" s="110"/>
      <c r="AZ8" s="110"/>
      <c r="BA8" s="110"/>
      <c r="BB8" s="110"/>
      <c r="BC8" s="110"/>
      <c r="BD8" s="110"/>
      <c r="BE8" s="110"/>
      <c r="BF8" s="110"/>
      <c r="BG8" s="110"/>
      <c r="BH8" s="110"/>
      <c r="BI8" s="110"/>
      <c r="BJ8" s="110"/>
      <c r="BK8" s="110"/>
      <c r="BL8" s="110"/>
      <c r="BM8" s="110"/>
      <c r="BN8" s="110"/>
      <c r="BO8" s="110"/>
      <c r="BP8" s="110"/>
      <c r="BQ8" s="110"/>
      <c r="BR8" s="110"/>
      <c r="BS8" s="110"/>
      <c r="BT8" s="110"/>
      <c r="BU8" s="110"/>
      <c r="BV8" s="110"/>
      <c r="BW8" s="110"/>
      <c r="BX8" s="110"/>
      <c r="BY8" s="110"/>
      <c r="BZ8" s="110"/>
      <c r="CA8" s="110"/>
      <c r="CB8" s="342"/>
      <c r="CC8" s="342"/>
      <c r="CD8" s="342"/>
      <c r="CE8" s="342"/>
      <c r="CF8" s="342"/>
      <c r="CG8" s="342"/>
      <c r="CH8" s="342"/>
      <c r="CI8" s="342"/>
      <c r="CJ8" s="342"/>
      <c r="CK8" s="178"/>
      <c r="CL8" s="178"/>
      <c r="CM8" s="178"/>
      <c r="CN8" s="178"/>
      <c r="CO8" s="178"/>
      <c r="CP8" s="178"/>
      <c r="CQ8" s="178"/>
      <c r="CR8" s="178"/>
      <c r="CS8" s="178"/>
      <c r="CT8" s="178"/>
      <c r="CU8" s="178"/>
      <c r="CV8" s="178"/>
      <c r="CW8" s="178"/>
      <c r="CX8" s="178"/>
    </row>
    <row r="9" spans="1:102" ht="15.75" customHeight="1" x14ac:dyDescent="0.25">
      <c r="A9" s="55"/>
      <c r="B9" s="56"/>
      <c r="C9" s="57" t="s">
        <v>6</v>
      </c>
      <c r="D9" s="58" t="s">
        <v>5</v>
      </c>
      <c r="E9" s="109">
        <v>2105900</v>
      </c>
      <c r="F9" s="110">
        <v>2844800</v>
      </c>
      <c r="G9" s="110">
        <v>3209390</v>
      </c>
      <c r="H9" s="110">
        <v>4604185.7617000006</v>
      </c>
      <c r="I9" s="110">
        <v>4065591.22418884</v>
      </c>
      <c r="J9" s="110">
        <v>3198100</v>
      </c>
      <c r="K9" s="110">
        <v>3924653.143662231</v>
      </c>
      <c r="L9" s="110">
        <v>3771115.8202884798</v>
      </c>
      <c r="M9" s="110">
        <v>3287844.5448712981</v>
      </c>
      <c r="N9" s="110">
        <v>4103000</v>
      </c>
      <c r="O9" s="110">
        <v>4731559.5953544397</v>
      </c>
      <c r="P9" s="110">
        <v>5057138.7954226583</v>
      </c>
      <c r="Q9" s="110">
        <v>4810906.6172345765</v>
      </c>
      <c r="R9" s="110">
        <v>3545000</v>
      </c>
      <c r="S9" s="110">
        <v>4773164.0943972813</v>
      </c>
      <c r="T9" s="110">
        <v>5964226.2924461812</v>
      </c>
      <c r="U9" s="110">
        <v>5000243.1156704323</v>
      </c>
      <c r="V9" s="110">
        <v>5466100</v>
      </c>
      <c r="W9" s="110">
        <v>8452814.6829289291</v>
      </c>
      <c r="X9" s="110">
        <v>7286005.8009865712</v>
      </c>
      <c r="Y9" s="110">
        <v>6073729.8564485917</v>
      </c>
      <c r="Z9" s="110">
        <v>4717864</v>
      </c>
      <c r="AA9" s="110">
        <v>8154235.7843440808</v>
      </c>
      <c r="AB9" s="110">
        <v>8516448.7822961714</v>
      </c>
      <c r="AC9" s="110">
        <v>7071352.3644162919</v>
      </c>
      <c r="AD9" s="110">
        <v>5990603</v>
      </c>
      <c r="AE9" s="110">
        <v>9517858.6516271997</v>
      </c>
      <c r="AF9" s="110">
        <v>10354450.364246404</v>
      </c>
      <c r="AG9" s="110">
        <v>8800550.6397533435</v>
      </c>
      <c r="AH9" s="110">
        <v>4475044.8267206494</v>
      </c>
      <c r="AI9" s="110">
        <v>4075314.9385599173</v>
      </c>
      <c r="AJ9" s="110">
        <v>4268052.4519389784</v>
      </c>
      <c r="AK9" s="110">
        <v>4367220.5813865522</v>
      </c>
      <c r="AL9" s="110">
        <v>5322185.8241161918</v>
      </c>
      <c r="AM9" s="110">
        <v>3888004.5216240431</v>
      </c>
      <c r="AN9" s="110">
        <v>3777835.2832551105</v>
      </c>
      <c r="AO9" s="110">
        <v>3482298.499059889</v>
      </c>
      <c r="AP9" s="110">
        <v>6804059.8305414421</v>
      </c>
      <c r="AQ9" s="110">
        <v>1719122.7704583688</v>
      </c>
      <c r="AR9" s="110">
        <v>1887062.8139713625</v>
      </c>
      <c r="AS9" s="110">
        <v>1614740.7537981765</v>
      </c>
      <c r="AT9" s="110">
        <v>6284192.564503191</v>
      </c>
      <c r="AU9" s="110">
        <v>2996306.0344308638</v>
      </c>
      <c r="AV9" s="110">
        <v>1636402.8093137313</v>
      </c>
      <c r="AW9" s="110">
        <v>1448315.6636138516</v>
      </c>
      <c r="AX9" s="110">
        <v>9918954.2974470723</v>
      </c>
      <c r="AY9" s="110">
        <v>4188822.3270396213</v>
      </c>
      <c r="AZ9" s="110">
        <v>3509050.7639142941</v>
      </c>
      <c r="BA9" s="110">
        <v>3423080.8911627275</v>
      </c>
      <c r="BB9" s="110">
        <v>11643834.90923338</v>
      </c>
      <c r="BC9" s="110">
        <v>9241455.463838771</v>
      </c>
      <c r="BD9" s="110">
        <v>7579171.0447675511</v>
      </c>
      <c r="BE9" s="110">
        <v>6745812.9298833357</v>
      </c>
      <c r="BF9" s="110">
        <v>12323900.93600419</v>
      </c>
      <c r="BG9" s="110">
        <v>8176422.2008643569</v>
      </c>
      <c r="BH9" s="110">
        <v>6056070.49178176</v>
      </c>
      <c r="BI9" s="110">
        <v>6099973.8900350435</v>
      </c>
      <c r="BJ9" s="110">
        <v>10251062.782682512</v>
      </c>
      <c r="BK9" s="110">
        <v>7452859.1242600922</v>
      </c>
      <c r="BL9" s="110">
        <v>7388624.2562798224</v>
      </c>
      <c r="BM9" s="110">
        <v>6689916.4425165039</v>
      </c>
      <c r="BN9" s="110">
        <v>7928096.9611380864</v>
      </c>
      <c r="BO9" s="110">
        <v>6979648.0025624279</v>
      </c>
      <c r="BP9" s="110">
        <v>6823458.4170177858</v>
      </c>
      <c r="BQ9" s="110">
        <v>6942660.8586374167</v>
      </c>
      <c r="BR9" s="110">
        <v>5582163.895920678</v>
      </c>
      <c r="BS9" s="110">
        <v>4428339.2538752332</v>
      </c>
      <c r="BT9" s="110">
        <v>4876900.8094949918</v>
      </c>
      <c r="BU9" s="110">
        <v>6554427.8986809896</v>
      </c>
      <c r="BV9" s="110">
        <v>3804112.964518467</v>
      </c>
      <c r="BW9" s="110">
        <v>751065.34187899227</v>
      </c>
      <c r="BX9" s="110">
        <v>696050.74206910538</v>
      </c>
      <c r="BY9" s="110">
        <v>927033.2014424355</v>
      </c>
      <c r="BZ9" s="110">
        <v>836664.09863259248</v>
      </c>
      <c r="CA9" s="110">
        <v>2896772.7985843592</v>
      </c>
      <c r="CB9" s="110">
        <v>3476720.8668359523</v>
      </c>
      <c r="CC9" s="110">
        <v>3919603.5097181331</v>
      </c>
      <c r="CD9" s="110">
        <v>290113.02956134506</v>
      </c>
      <c r="CE9" s="110">
        <v>3811990.3944405229</v>
      </c>
      <c r="CF9" s="110">
        <v>6785528.7378370669</v>
      </c>
      <c r="CG9" s="110">
        <v>13913485.930582419</v>
      </c>
      <c r="CH9" s="110">
        <v>158806.36756679948</v>
      </c>
      <c r="CI9" s="110">
        <v>6389964.4058772167</v>
      </c>
      <c r="CJ9" s="110">
        <v>7026763.9969528625</v>
      </c>
      <c r="CK9" s="110">
        <v>6103060.7850518432</v>
      </c>
      <c r="CL9" s="110">
        <v>399010.75493398227</v>
      </c>
      <c r="CM9" s="110">
        <v>5120965.2403330356</v>
      </c>
      <c r="CN9" s="110">
        <v>6418857.8097330071</v>
      </c>
      <c r="CO9" s="110">
        <v>4313711.4053206006</v>
      </c>
      <c r="CP9" s="110">
        <v>276492.0879663896</v>
      </c>
      <c r="CQ9" s="110">
        <v>4332088.1017418569</v>
      </c>
      <c r="CR9" s="178">
        <v>4830852.0459459526</v>
      </c>
      <c r="CS9" s="178">
        <v>4675934.0088904062</v>
      </c>
      <c r="CT9" s="178">
        <v>296198.90533887519</v>
      </c>
      <c r="CU9" s="178">
        <v>4490610.013837737</v>
      </c>
      <c r="CV9" s="178">
        <v>5079933.4254152672</v>
      </c>
      <c r="CW9" s="178">
        <v>3992028.5768018244</v>
      </c>
      <c r="CX9" s="178">
        <v>411954.05376749387</v>
      </c>
    </row>
    <row r="10" spans="1:102" ht="15.75" customHeight="1" x14ac:dyDescent="0.25">
      <c r="A10" s="55"/>
      <c r="B10" s="56"/>
      <c r="C10" s="57" t="s">
        <v>6</v>
      </c>
      <c r="D10" s="58" t="s">
        <v>55</v>
      </c>
      <c r="E10" s="109"/>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v>510605.24222100014</v>
      </c>
      <c r="BH10" s="110">
        <v>1426486.0331470002</v>
      </c>
      <c r="BI10" s="110">
        <v>1927829.6187929998</v>
      </c>
      <c r="BJ10" s="110">
        <v>4275376.7982739992</v>
      </c>
      <c r="BK10" s="110">
        <v>4141816.6267240006</v>
      </c>
      <c r="BL10" s="110">
        <v>4385168.4111410007</v>
      </c>
      <c r="BM10" s="110">
        <v>9425104.5061679985</v>
      </c>
      <c r="BN10" s="110">
        <v>9865685.8074910026</v>
      </c>
      <c r="BO10" s="110">
        <v>10431465.161302004</v>
      </c>
      <c r="BP10" s="110">
        <v>10867931.668777999</v>
      </c>
      <c r="BQ10" s="110">
        <v>11598925.460236004</v>
      </c>
      <c r="BR10" s="110">
        <v>11450309.452791996</v>
      </c>
      <c r="BS10" s="110">
        <v>11405208.815507997</v>
      </c>
      <c r="BT10" s="110">
        <v>11603337.384592997</v>
      </c>
      <c r="BU10" s="110">
        <v>11579704.107229998</v>
      </c>
      <c r="BV10" s="110">
        <v>11221099.365349</v>
      </c>
      <c r="BW10" s="110">
        <v>11533030.976879999</v>
      </c>
      <c r="BX10" s="110">
        <v>12194218.265449999</v>
      </c>
      <c r="BY10" s="110">
        <v>12594750.162292</v>
      </c>
      <c r="BZ10" s="110">
        <v>12406528.694145998</v>
      </c>
      <c r="CA10" s="110">
        <v>13141041.245590998</v>
      </c>
      <c r="CB10" s="110">
        <v>14632780.334791999</v>
      </c>
      <c r="CC10" s="110">
        <v>15909386.806159001</v>
      </c>
      <c r="CD10" s="110">
        <v>14805373.362999998</v>
      </c>
      <c r="CE10" s="110">
        <v>15277102.194193</v>
      </c>
      <c r="CF10" s="110">
        <v>16399995.349140001</v>
      </c>
      <c r="CG10" s="110">
        <v>16778611.62032</v>
      </c>
      <c r="CH10" s="110">
        <v>14019562.3690916</v>
      </c>
      <c r="CI10" s="110">
        <v>14793995.998737</v>
      </c>
      <c r="CJ10" s="110">
        <v>14926906.795922</v>
      </c>
      <c r="CK10" s="110">
        <v>15974459.322488999</v>
      </c>
      <c r="CL10" s="110">
        <v>14279194.083009001</v>
      </c>
      <c r="CM10" s="110">
        <v>15335041.715142</v>
      </c>
      <c r="CN10" s="110">
        <v>16093977.248560999</v>
      </c>
      <c r="CO10" s="110">
        <v>18302918.026517998</v>
      </c>
      <c r="CP10" s="110">
        <v>17177052.082803998</v>
      </c>
      <c r="CQ10" s="110">
        <v>19702683.841147002</v>
      </c>
      <c r="CR10" s="178">
        <v>21508993.767553002</v>
      </c>
      <c r="CS10" s="178">
        <v>22591376.320333999</v>
      </c>
      <c r="CT10" s="178">
        <v>23096050.411564998</v>
      </c>
      <c r="CU10" s="178">
        <v>21929615.021554999</v>
      </c>
      <c r="CV10" s="178">
        <v>23717703.083972</v>
      </c>
      <c r="CW10" s="178">
        <v>25185219.303861998</v>
      </c>
      <c r="CX10" s="178">
        <v>25541274.399485998</v>
      </c>
    </row>
    <row r="11" spans="1:102" ht="15.75" customHeight="1" x14ac:dyDescent="0.25">
      <c r="A11" s="55"/>
      <c r="B11" s="56"/>
      <c r="C11" s="57" t="s">
        <v>6</v>
      </c>
      <c r="D11" s="58" t="s">
        <v>100</v>
      </c>
      <c r="E11" s="109"/>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110"/>
      <c r="AM11" s="110"/>
      <c r="AN11" s="110"/>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110"/>
      <c r="BL11" s="110"/>
      <c r="BM11" s="110"/>
      <c r="BN11" s="110"/>
      <c r="BO11" s="110"/>
      <c r="BP11" s="110"/>
      <c r="BQ11" s="110"/>
      <c r="BR11" s="110"/>
      <c r="BS11" s="110"/>
      <c r="BT11" s="110"/>
      <c r="BU11" s="110"/>
      <c r="BV11" s="110"/>
      <c r="BW11" s="110"/>
      <c r="BX11" s="110"/>
      <c r="BY11" s="110"/>
      <c r="BZ11" s="110"/>
      <c r="CA11" s="110"/>
      <c r="CB11" s="110">
        <v>22856040.052800879</v>
      </c>
      <c r="CC11" s="110">
        <v>19965667.96296905</v>
      </c>
      <c r="CD11" s="110">
        <v>17781407.266999718</v>
      </c>
      <c r="CE11" s="110">
        <v>17499472.728123054</v>
      </c>
      <c r="CF11" s="110">
        <v>16998311.367812008</v>
      </c>
      <c r="CG11" s="110">
        <v>16832979.967242356</v>
      </c>
      <c r="CH11" s="110">
        <v>15582500.603665568</v>
      </c>
      <c r="CI11" s="110">
        <v>15320211.926014638</v>
      </c>
      <c r="CJ11" s="110">
        <v>14025438.375999976</v>
      </c>
      <c r="CK11" s="110">
        <v>13676211.784499425</v>
      </c>
      <c r="CL11" s="110">
        <v>12054465.417425215</v>
      </c>
      <c r="CM11" s="110">
        <v>11371086.834450906</v>
      </c>
      <c r="CN11" s="110">
        <v>9341432.8860894945</v>
      </c>
      <c r="CO11" s="110">
        <v>4807798.5466272254</v>
      </c>
      <c r="CP11" s="110">
        <v>3938367.2031747457</v>
      </c>
      <c r="CQ11" s="110">
        <v>3290694.7696027057</v>
      </c>
      <c r="CR11" s="178">
        <v>3266713.9519873252</v>
      </c>
      <c r="CS11" s="178">
        <v>3266713.9519873252</v>
      </c>
      <c r="CT11" s="178">
        <v>3131736.7816512752</v>
      </c>
      <c r="CU11" s="178">
        <v>3044671.4226133348</v>
      </c>
      <c r="CV11" s="178">
        <v>3020772.6011585752</v>
      </c>
      <c r="CW11" s="178">
        <v>2985301.9416330252</v>
      </c>
      <c r="CX11" s="178">
        <v>2898397.7101472057</v>
      </c>
    </row>
    <row r="12" spans="1:102" ht="15" customHeight="1" x14ac:dyDescent="0.25">
      <c r="A12" s="52"/>
      <c r="B12" s="49" t="s">
        <v>29</v>
      </c>
      <c r="C12" s="49"/>
      <c r="D12" s="50"/>
      <c r="E12" s="107">
        <v>9281960.3268839717</v>
      </c>
      <c r="F12" s="108">
        <v>14195902.386677857</v>
      </c>
      <c r="G12" s="108">
        <v>18696386.720748723</v>
      </c>
      <c r="H12" s="108">
        <v>29794057.019654866</v>
      </c>
      <c r="I12" s="108">
        <v>42717189.726253115</v>
      </c>
      <c r="J12" s="108">
        <v>49570184.184472591</v>
      </c>
      <c r="K12" s="108">
        <v>51858656.352802865</v>
      </c>
      <c r="L12" s="108">
        <v>55594056.183852136</v>
      </c>
      <c r="M12" s="108">
        <v>56600377.818171345</v>
      </c>
      <c r="N12" s="108">
        <v>61662043.464758269</v>
      </c>
      <c r="O12" s="108">
        <v>63496277.266700245</v>
      </c>
      <c r="P12" s="108">
        <v>65974999.706204079</v>
      </c>
      <c r="Q12" s="108">
        <v>66212054.629168808</v>
      </c>
      <c r="R12" s="108">
        <v>68090116.594139069</v>
      </c>
      <c r="S12" s="108">
        <v>70678619.456550807</v>
      </c>
      <c r="T12" s="108">
        <v>72741291.246191621</v>
      </c>
      <c r="U12" s="108">
        <v>73615144.147613347</v>
      </c>
      <c r="V12" s="108">
        <v>78782549.371816844</v>
      </c>
      <c r="W12" s="108">
        <v>86259422.995573089</v>
      </c>
      <c r="X12" s="108">
        <v>88062279.199405879</v>
      </c>
      <c r="Y12" s="108">
        <v>91146777.841034114</v>
      </c>
      <c r="Z12" s="108">
        <v>96811229.164628178</v>
      </c>
      <c r="AA12" s="108">
        <v>102855248.2931426</v>
      </c>
      <c r="AB12" s="108">
        <v>103777930.14348152</v>
      </c>
      <c r="AC12" s="108">
        <v>99586829.477571085</v>
      </c>
      <c r="AD12" s="108">
        <v>102232886.74416184</v>
      </c>
      <c r="AE12" s="108">
        <v>108130163.29144144</v>
      </c>
      <c r="AF12" s="108">
        <v>110955632.46295241</v>
      </c>
      <c r="AG12" s="108">
        <v>110439504.05855951</v>
      </c>
      <c r="AH12" s="108">
        <v>110129389.55622208</v>
      </c>
      <c r="AI12" s="108">
        <v>110681319.02561453</v>
      </c>
      <c r="AJ12" s="108">
        <v>111241381.14310797</v>
      </c>
      <c r="AK12" s="108">
        <v>114431381.62071174</v>
      </c>
      <c r="AL12" s="108">
        <v>119112936.24843675</v>
      </c>
      <c r="AM12" s="108">
        <v>119862568.5811238</v>
      </c>
      <c r="AN12" s="108">
        <v>122161507.34253193</v>
      </c>
      <c r="AO12" s="108">
        <v>121747400.04531685</v>
      </c>
      <c r="AP12" s="108">
        <v>132443807.05746052</v>
      </c>
      <c r="AQ12" s="108">
        <v>130919011.03508137</v>
      </c>
      <c r="AR12" s="108">
        <v>133224943.21526693</v>
      </c>
      <c r="AS12" s="108">
        <v>135895177.89443678</v>
      </c>
      <c r="AT12" s="108">
        <v>149818423.66215679</v>
      </c>
      <c r="AU12" s="108">
        <v>144915063.24933791</v>
      </c>
      <c r="AV12" s="108">
        <v>142360188.38317105</v>
      </c>
      <c r="AW12" s="108">
        <v>147382217.79521155</v>
      </c>
      <c r="AX12" s="108">
        <v>160632250.61393031</v>
      </c>
      <c r="AY12" s="108">
        <v>156577997.54265836</v>
      </c>
      <c r="AZ12" s="108">
        <v>155737921.55209413</v>
      </c>
      <c r="BA12" s="108">
        <v>156000448.88181821</v>
      </c>
      <c r="BB12" s="108">
        <v>168414071.7932224</v>
      </c>
      <c r="BC12" s="108">
        <v>172036763.7049982</v>
      </c>
      <c r="BD12" s="108">
        <v>169085577.59085512</v>
      </c>
      <c r="BE12" s="108">
        <v>180069409.32056579</v>
      </c>
      <c r="BF12" s="108">
        <v>192964083.27628455</v>
      </c>
      <c r="BG12" s="108">
        <v>195339589.023684</v>
      </c>
      <c r="BH12" s="108">
        <v>197568472.7546072</v>
      </c>
      <c r="BI12" s="108">
        <v>204075428.01578933</v>
      </c>
      <c r="BJ12" s="108">
        <v>214625137.13625067</v>
      </c>
      <c r="BK12" s="108">
        <v>213782544.57293069</v>
      </c>
      <c r="BL12" s="108">
        <v>220091951.64932662</v>
      </c>
      <c r="BM12" s="108">
        <v>234661813.49604616</v>
      </c>
      <c r="BN12" s="108">
        <v>229403052.53288192</v>
      </c>
      <c r="BO12" s="108">
        <v>240067907.40105397</v>
      </c>
      <c r="BP12" s="108">
        <v>250609401.19002032</v>
      </c>
      <c r="BQ12" s="108">
        <v>257811274.69223657</v>
      </c>
      <c r="BR12" s="108">
        <v>260048085.10377496</v>
      </c>
      <c r="BS12" s="108">
        <v>269305303.75249714</v>
      </c>
      <c r="BT12" s="108">
        <v>267048818.68231419</v>
      </c>
      <c r="BU12" s="108">
        <v>279696345.33580953</v>
      </c>
      <c r="BV12" s="108">
        <v>284359000.15386045</v>
      </c>
      <c r="BW12" s="108">
        <v>292846999.42886966</v>
      </c>
      <c r="BX12" s="108">
        <v>309150672.34083235</v>
      </c>
      <c r="BY12" s="108">
        <v>324825880.38453513</v>
      </c>
      <c r="BZ12" s="108">
        <v>323178772.15831602</v>
      </c>
      <c r="CA12" s="108">
        <v>340106210.11800283</v>
      </c>
      <c r="CB12" s="108">
        <v>373643694.21601635</v>
      </c>
      <c r="CC12" s="108">
        <v>374531177.12691873</v>
      </c>
      <c r="CD12" s="108">
        <v>364175770.66269189</v>
      </c>
      <c r="CE12" s="108">
        <v>388873807.84026855</v>
      </c>
      <c r="CF12" s="108">
        <v>405557785.60872638</v>
      </c>
      <c r="CG12" s="108">
        <v>428621898.0995959</v>
      </c>
      <c r="CH12" s="108">
        <v>419606841.02586544</v>
      </c>
      <c r="CI12" s="108">
        <v>431858333.47063887</v>
      </c>
      <c r="CJ12" s="108">
        <v>449450070.67243785</v>
      </c>
      <c r="CK12" s="108">
        <v>463308029.24007285</v>
      </c>
      <c r="CL12" s="108">
        <v>458644647.19396919</v>
      </c>
      <c r="CM12" s="108">
        <v>485173944.3307029</v>
      </c>
      <c r="CN12" s="108">
        <v>493710801.46570855</v>
      </c>
      <c r="CO12" s="108">
        <v>516072204.65618551</v>
      </c>
      <c r="CP12" s="108">
        <v>528666313.51660997</v>
      </c>
      <c r="CQ12" s="108">
        <v>549187006.2090416</v>
      </c>
      <c r="CR12" s="108">
        <v>570810592.93090332</v>
      </c>
      <c r="CS12" s="108">
        <v>580264164.23630452</v>
      </c>
      <c r="CT12" s="108">
        <v>585174593.51605153</v>
      </c>
      <c r="CU12" s="108">
        <v>610217352.15664268</v>
      </c>
      <c r="CV12" s="108">
        <v>649584502.09014773</v>
      </c>
      <c r="CW12" s="108">
        <v>669063434.56949806</v>
      </c>
      <c r="CX12" s="108">
        <v>690665520.96330118</v>
      </c>
    </row>
    <row r="13" spans="1:102" ht="12" customHeight="1" x14ac:dyDescent="0.25">
      <c r="A13" s="55"/>
      <c r="B13" s="56"/>
      <c r="C13" s="56"/>
      <c r="D13" s="58"/>
      <c r="E13" s="109"/>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110"/>
      <c r="AU13" s="110"/>
      <c r="AV13" s="110"/>
      <c r="AW13" s="110"/>
      <c r="AX13" s="110"/>
      <c r="AY13" s="110"/>
      <c r="AZ13" s="110"/>
      <c r="BA13" s="110"/>
      <c r="BB13" s="110"/>
      <c r="BC13" s="110"/>
      <c r="BD13" s="110"/>
      <c r="BE13" s="110"/>
      <c r="BF13" s="110"/>
      <c r="BG13" s="110"/>
      <c r="BH13" s="110"/>
      <c r="BI13" s="110"/>
      <c r="BJ13" s="110"/>
      <c r="BK13" s="110"/>
      <c r="BL13" s="110"/>
      <c r="BM13" s="110"/>
      <c r="BN13" s="110"/>
      <c r="BO13" s="110"/>
      <c r="BP13" s="110"/>
      <c r="BQ13" s="110"/>
      <c r="BR13" s="110"/>
      <c r="BS13" s="110"/>
      <c r="BT13" s="110"/>
      <c r="BU13" s="110"/>
      <c r="BV13" s="110"/>
      <c r="BW13" s="110"/>
      <c r="BX13" s="110"/>
      <c r="BY13" s="110"/>
      <c r="BZ13" s="110"/>
      <c r="CA13" s="110"/>
      <c r="CB13" s="110"/>
      <c r="CC13" s="110"/>
      <c r="CD13" s="110"/>
      <c r="CE13" s="110"/>
      <c r="CF13" s="110"/>
      <c r="CG13" s="110"/>
      <c r="CH13" s="110"/>
      <c r="CI13" s="110"/>
      <c r="CJ13" s="110"/>
      <c r="CK13" s="110"/>
      <c r="CL13" s="110"/>
      <c r="CM13" s="110"/>
      <c r="CN13" s="110"/>
      <c r="CO13" s="110"/>
      <c r="CP13" s="110"/>
      <c r="CQ13" s="110"/>
      <c r="CR13" s="110"/>
      <c r="CS13" s="110"/>
      <c r="CT13" s="110"/>
      <c r="CU13" s="178"/>
      <c r="CV13" s="178"/>
      <c r="CW13" s="178"/>
      <c r="CX13" s="178"/>
    </row>
    <row r="14" spans="1:102" ht="15" customHeight="1" x14ac:dyDescent="0.25">
      <c r="A14" s="47" t="s">
        <v>10</v>
      </c>
      <c r="B14" s="48" t="s">
        <v>7</v>
      </c>
      <c r="C14" s="49"/>
      <c r="D14" s="50"/>
      <c r="E14" s="107"/>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c r="CR14" s="108"/>
      <c r="CS14" s="108"/>
      <c r="CT14" s="108"/>
      <c r="CU14" s="108"/>
      <c r="CV14" s="108"/>
      <c r="CW14" s="108"/>
      <c r="CX14" s="108"/>
    </row>
    <row r="15" spans="1:102" ht="15" customHeight="1" x14ac:dyDescent="0.25">
      <c r="A15" s="52"/>
      <c r="B15" s="49" t="s">
        <v>3</v>
      </c>
      <c r="C15" s="49"/>
      <c r="D15" s="50"/>
      <c r="E15" s="107">
        <v>1848000.43512</v>
      </c>
      <c r="F15" s="108">
        <v>3193650.2504019998</v>
      </c>
      <c r="G15" s="108">
        <v>3379867.6722580004</v>
      </c>
      <c r="H15" s="108">
        <v>3558622.9953562184</v>
      </c>
      <c r="I15" s="108">
        <v>3693869.6922766594</v>
      </c>
      <c r="J15" s="108">
        <v>3990894.2498263605</v>
      </c>
      <c r="K15" s="108">
        <v>3903096.8322429773</v>
      </c>
      <c r="L15" s="108">
        <v>3853858.3275238769</v>
      </c>
      <c r="M15" s="108">
        <v>3853889.2639800073</v>
      </c>
      <c r="N15" s="108">
        <v>3899419.1046436001</v>
      </c>
      <c r="O15" s="108">
        <v>3910022.7952885898</v>
      </c>
      <c r="P15" s="108">
        <v>3740867.6443106607</v>
      </c>
      <c r="Q15" s="108">
        <v>3804299.1683328305</v>
      </c>
      <c r="R15" s="108">
        <v>3785811.45322731</v>
      </c>
      <c r="S15" s="108">
        <v>3951217.9536563</v>
      </c>
      <c r="T15" s="108">
        <v>3873304.22724168</v>
      </c>
      <c r="U15" s="108">
        <v>3831288.6581968996</v>
      </c>
      <c r="V15" s="108">
        <v>3713162.5255051493</v>
      </c>
      <c r="W15" s="108">
        <v>3905923.7817498497</v>
      </c>
      <c r="X15" s="108">
        <v>3780416.3284675996</v>
      </c>
      <c r="Y15" s="108">
        <v>3784832.9010200002</v>
      </c>
      <c r="Z15" s="108">
        <v>3907434.3012200007</v>
      </c>
      <c r="AA15" s="108">
        <v>3915701.0468600001</v>
      </c>
      <c r="AB15" s="108">
        <v>3670522.8420900004</v>
      </c>
      <c r="AC15" s="108">
        <v>3763619.8174900007</v>
      </c>
      <c r="AD15" s="108">
        <v>4008496.10684</v>
      </c>
      <c r="AE15" s="108">
        <v>4172500.1733899997</v>
      </c>
      <c r="AF15" s="108">
        <v>4279832.1087000007</v>
      </c>
      <c r="AG15" s="108">
        <v>4314242.9552300004</v>
      </c>
      <c r="AH15" s="108">
        <v>4204414.0466900002</v>
      </c>
      <c r="AI15" s="108">
        <v>4100116.4279799997</v>
      </c>
      <c r="AJ15" s="108">
        <v>4048813.5770899998</v>
      </c>
      <c r="AK15" s="108">
        <v>3923143.7037699996</v>
      </c>
      <c r="AL15" s="108">
        <v>3817725.9642099999</v>
      </c>
      <c r="AM15" s="108">
        <v>3870441.8165600002</v>
      </c>
      <c r="AN15" s="108">
        <v>3904528.0190499998</v>
      </c>
      <c r="AO15" s="108">
        <v>3757818.6349799996</v>
      </c>
      <c r="AP15" s="108">
        <v>4152458.69142</v>
      </c>
      <c r="AQ15" s="108">
        <v>4189248.1309400001</v>
      </c>
      <c r="AR15" s="108">
        <v>4265273.9048000006</v>
      </c>
      <c r="AS15" s="108">
        <v>4452857.5770000005</v>
      </c>
      <c r="AT15" s="108">
        <v>4657776.6479300009</v>
      </c>
      <c r="AU15" s="108">
        <v>4920861.3728</v>
      </c>
      <c r="AV15" s="108">
        <v>5084606.8770000003</v>
      </c>
      <c r="AW15" s="108">
        <v>5206517.7528299997</v>
      </c>
      <c r="AX15" s="108">
        <v>5671066.7532500001</v>
      </c>
      <c r="AY15" s="108">
        <v>5566103.9202199988</v>
      </c>
      <c r="AZ15" s="108">
        <v>5257460.3712299997</v>
      </c>
      <c r="BA15" s="108">
        <v>5101259.4577599997</v>
      </c>
      <c r="BB15" s="108">
        <v>5023238.8823199999</v>
      </c>
      <c r="BC15" s="108">
        <v>4975615.31073</v>
      </c>
      <c r="BD15" s="108">
        <v>5009415.9547600001</v>
      </c>
      <c r="BE15" s="108">
        <v>4991178.9066300001</v>
      </c>
      <c r="BF15" s="108">
        <v>5566083.6446599998</v>
      </c>
      <c r="BG15" s="108">
        <v>5679214.9967099996</v>
      </c>
      <c r="BH15" s="108">
        <v>5726657.5198999997</v>
      </c>
      <c r="BI15" s="108">
        <v>5503417.2078799997</v>
      </c>
      <c r="BJ15" s="108">
        <v>5948176.9269299991</v>
      </c>
      <c r="BK15" s="108">
        <v>6307860.0644899998</v>
      </c>
      <c r="BL15" s="108">
        <v>6586755.5207300009</v>
      </c>
      <c r="BM15" s="108">
        <v>6836174.5092599997</v>
      </c>
      <c r="BN15" s="108">
        <v>7342955.6870900001</v>
      </c>
      <c r="BO15" s="108">
        <v>7311858.1902700001</v>
      </c>
      <c r="BP15" s="108">
        <v>6032884.0572700007</v>
      </c>
      <c r="BQ15" s="108">
        <v>7086178.1143800002</v>
      </c>
      <c r="BR15" s="108">
        <v>7338731.6097000008</v>
      </c>
      <c r="BS15" s="108">
        <v>6910657.7129300004</v>
      </c>
      <c r="BT15" s="108">
        <v>7147635.8684500009</v>
      </c>
      <c r="BU15" s="108">
        <v>7261312.7281400003</v>
      </c>
      <c r="BV15" s="108">
        <v>7843381.4377299994</v>
      </c>
      <c r="BW15" s="108">
        <v>8064465.5005399985</v>
      </c>
      <c r="BX15" s="108">
        <v>8334975.9208099991</v>
      </c>
      <c r="BY15" s="108">
        <v>8472580.1770000011</v>
      </c>
      <c r="BZ15" s="108">
        <v>9430891.2843899988</v>
      </c>
      <c r="CA15" s="108">
        <v>9792519.9059299994</v>
      </c>
      <c r="CB15" s="108">
        <v>10406822.00701</v>
      </c>
      <c r="CC15" s="108">
        <v>10914705.426529998</v>
      </c>
      <c r="CD15" s="108">
        <v>13427323.705309998</v>
      </c>
      <c r="CE15" s="108">
        <v>13617898.462989999</v>
      </c>
      <c r="CF15" s="108">
        <v>13050272.667290002</v>
      </c>
      <c r="CG15" s="108">
        <v>13964016.785659999</v>
      </c>
      <c r="CH15" s="108">
        <v>14709550.97074</v>
      </c>
      <c r="CI15" s="108">
        <v>14375769.07949</v>
      </c>
      <c r="CJ15" s="108">
        <v>14481309.034319999</v>
      </c>
      <c r="CK15" s="108">
        <v>14342160.05734</v>
      </c>
      <c r="CL15" s="108">
        <v>16210569.04707</v>
      </c>
      <c r="CM15" s="108">
        <v>17877292.558770001</v>
      </c>
      <c r="CN15" s="108">
        <v>17058647.331267454</v>
      </c>
      <c r="CO15" s="108">
        <v>20634841.047307339</v>
      </c>
      <c r="CP15" s="108">
        <v>21379755.731705766</v>
      </c>
      <c r="CQ15" s="108">
        <v>20368000.592886843</v>
      </c>
      <c r="CR15" s="108">
        <v>23107574.103748593</v>
      </c>
      <c r="CS15" s="108">
        <v>23556084.483110007</v>
      </c>
      <c r="CT15" s="108">
        <v>26361820.334535833</v>
      </c>
      <c r="CU15" s="108">
        <v>26696302.423142172</v>
      </c>
      <c r="CV15" s="108">
        <v>19288503.924304023</v>
      </c>
      <c r="CW15" s="108">
        <v>24649293.067124158</v>
      </c>
      <c r="CX15" s="108">
        <v>26938527.855467629</v>
      </c>
    </row>
    <row r="16" spans="1:102" ht="15" customHeight="1" x14ac:dyDescent="0.25">
      <c r="A16" s="55"/>
      <c r="B16" s="56"/>
      <c r="C16" s="56" t="s">
        <v>6</v>
      </c>
      <c r="D16" s="58" t="s">
        <v>8</v>
      </c>
      <c r="E16" s="109">
        <v>70278.066806850009</v>
      </c>
      <c r="F16" s="110">
        <v>84118.05</v>
      </c>
      <c r="G16" s="110">
        <v>101210.13658843</v>
      </c>
      <c r="H16" s="110">
        <v>648067.44962473994</v>
      </c>
      <c r="I16" s="110">
        <v>1393986.3160000001</v>
      </c>
      <c r="J16" s="110">
        <v>1538781.1338095299</v>
      </c>
      <c r="K16" s="110">
        <v>1550500.044</v>
      </c>
      <c r="L16" s="110">
        <v>1578901.709</v>
      </c>
      <c r="M16" s="110">
        <v>1440057.8419999999</v>
      </c>
      <c r="N16" s="110">
        <v>1436890.246</v>
      </c>
      <c r="O16" s="110">
        <v>1099812.5719999999</v>
      </c>
      <c r="P16" s="110">
        <v>1014488.603</v>
      </c>
      <c r="Q16" s="110">
        <v>1013564.5150767998</v>
      </c>
      <c r="R16" s="110">
        <v>913446.56499999994</v>
      </c>
      <c r="S16" s="110">
        <v>415054.527</v>
      </c>
      <c r="T16" s="110">
        <v>267200.49</v>
      </c>
      <c r="U16" s="110">
        <v>264449.45799999998</v>
      </c>
      <c r="V16" s="110">
        <v>277280.09100000001</v>
      </c>
      <c r="W16" s="110">
        <v>284961.99300000002</v>
      </c>
      <c r="X16" s="110">
        <v>358587.58199999999</v>
      </c>
      <c r="Y16" s="110">
        <v>405376.01799999998</v>
      </c>
      <c r="Z16" s="110">
        <v>459968.837</v>
      </c>
      <c r="AA16" s="110">
        <v>462213.07699999999</v>
      </c>
      <c r="AB16" s="110">
        <v>494135.65600000002</v>
      </c>
      <c r="AC16" s="110">
        <v>494555.03499999997</v>
      </c>
      <c r="AD16" s="110">
        <v>480205.82962040004</v>
      </c>
      <c r="AE16" s="110">
        <v>481532.70500000002</v>
      </c>
      <c r="AF16" s="110">
        <v>523389.587</v>
      </c>
      <c r="AG16" s="110">
        <v>501079.321</v>
      </c>
      <c r="AH16" s="110">
        <v>537103.5663762599</v>
      </c>
      <c r="AI16" s="110">
        <v>563702.10900000005</v>
      </c>
      <c r="AJ16" s="110">
        <v>559669.05124652991</v>
      </c>
      <c r="AK16" s="110">
        <v>652110.35259094997</v>
      </c>
      <c r="AL16" s="110">
        <v>620264.49040160014</v>
      </c>
      <c r="AM16" s="110">
        <v>632773.70026971004</v>
      </c>
      <c r="AN16" s="110">
        <v>642108.62179257988</v>
      </c>
      <c r="AO16" s="110">
        <v>643848.84609286999</v>
      </c>
      <c r="AP16" s="110">
        <v>603426.42767473008</v>
      </c>
      <c r="AQ16" s="110">
        <v>727979.73784709082</v>
      </c>
      <c r="AR16" s="110">
        <v>671245.90635862015</v>
      </c>
      <c r="AS16" s="110">
        <v>682430.62778594997</v>
      </c>
      <c r="AT16" s="110">
        <v>577139.26967434969</v>
      </c>
      <c r="AU16" s="110">
        <v>553028.97399463051</v>
      </c>
      <c r="AV16" s="110">
        <v>542992.80964731961</v>
      </c>
      <c r="AW16" s="110">
        <v>535378.77707368997</v>
      </c>
      <c r="AX16" s="110">
        <v>465831.45652596978</v>
      </c>
      <c r="AY16" s="110">
        <v>465160.46899999998</v>
      </c>
      <c r="AZ16" s="110">
        <v>459472.005</v>
      </c>
      <c r="BA16" s="110">
        <v>462100.93400000001</v>
      </c>
      <c r="BB16" s="110">
        <v>397440.712</v>
      </c>
      <c r="BC16" s="110">
        <v>377354.50599999999</v>
      </c>
      <c r="BD16" s="110">
        <v>375931.07</v>
      </c>
      <c r="BE16" s="110">
        <v>373485.70399999997</v>
      </c>
      <c r="BF16" s="110">
        <v>319687.47499999998</v>
      </c>
      <c r="BG16" s="110">
        <v>309656.13</v>
      </c>
      <c r="BH16" s="110">
        <v>307259.43800000002</v>
      </c>
      <c r="BI16" s="110">
        <v>305020.91399999999</v>
      </c>
      <c r="BJ16" s="110">
        <v>252335.63400000002</v>
      </c>
      <c r="BK16" s="110">
        <v>245545.47099999999</v>
      </c>
      <c r="BL16" s="110">
        <v>242731.61800000002</v>
      </c>
      <c r="BM16" s="110">
        <v>240356.37700000001</v>
      </c>
      <c r="BN16" s="110">
        <v>203524.921</v>
      </c>
      <c r="BO16" s="110">
        <v>194678.78399999999</v>
      </c>
      <c r="BP16" s="110">
        <v>193825.54699999999</v>
      </c>
      <c r="BQ16" s="110">
        <v>188133.147</v>
      </c>
      <c r="BR16" s="110">
        <v>166063.766</v>
      </c>
      <c r="BS16" s="110">
        <v>161812.66140899999</v>
      </c>
      <c r="BT16" s="110">
        <v>159668.47577399999</v>
      </c>
      <c r="BU16" s="110">
        <v>155855.903616</v>
      </c>
      <c r="BV16" s="110">
        <v>141694.08610300001</v>
      </c>
      <c r="BW16" s="110">
        <v>139497.61006524001</v>
      </c>
      <c r="BX16" s="110">
        <v>136508.71307154</v>
      </c>
      <c r="BY16" s="342">
        <v>136770.21247149</v>
      </c>
      <c r="BZ16" s="342">
        <v>128302.94894074</v>
      </c>
      <c r="CA16" s="342">
        <v>127505.64975423999</v>
      </c>
      <c r="CB16" s="342">
        <v>122807.20606254999</v>
      </c>
      <c r="CC16" s="342">
        <v>119959.62816107</v>
      </c>
      <c r="CD16" s="342">
        <v>118814.15914735</v>
      </c>
      <c r="CE16" s="342">
        <v>118814.15914735</v>
      </c>
      <c r="CF16" s="342">
        <v>107398.31584131999</v>
      </c>
      <c r="CG16" s="342">
        <v>101413.21650991001</v>
      </c>
      <c r="CH16" s="342">
        <v>51046.103039040012</v>
      </c>
      <c r="CI16" s="342">
        <v>69089.13699259999</v>
      </c>
      <c r="CJ16" s="342">
        <v>64546.413651350005</v>
      </c>
      <c r="CK16" s="342">
        <v>62772.249863869998</v>
      </c>
      <c r="CL16" s="342">
        <v>81118.854137679999</v>
      </c>
      <c r="CM16" s="342">
        <v>81204.396420589997</v>
      </c>
      <c r="CN16" s="342">
        <v>100025.33283277</v>
      </c>
      <c r="CO16" s="342">
        <v>99732.222385140005</v>
      </c>
      <c r="CP16" s="337">
        <v>81463.661628999995</v>
      </c>
      <c r="CQ16" s="337">
        <v>77588.07512821001</v>
      </c>
      <c r="CR16" s="337">
        <v>77588.075128209995</v>
      </c>
      <c r="CS16" s="337">
        <v>77588.07512821001</v>
      </c>
      <c r="CT16" s="337">
        <v>79174.007814560013</v>
      </c>
      <c r="CU16" s="337">
        <v>77851.968555240019</v>
      </c>
      <c r="CV16" s="337">
        <v>79253.057698239994</v>
      </c>
      <c r="CW16" s="337">
        <v>79688.965303590026</v>
      </c>
      <c r="CX16" s="337">
        <v>47246.09137455</v>
      </c>
    </row>
    <row r="17" spans="1:102" ht="15" customHeight="1" x14ac:dyDescent="0.25">
      <c r="A17" s="55"/>
      <c r="B17" s="56"/>
      <c r="C17" s="56" t="s">
        <v>6</v>
      </c>
      <c r="D17" s="58" t="s">
        <v>9</v>
      </c>
      <c r="E17" s="109">
        <v>160600</v>
      </c>
      <c r="F17" s="110">
        <v>164135</v>
      </c>
      <c r="G17" s="110">
        <v>219286</v>
      </c>
      <c r="H17" s="110">
        <v>231240</v>
      </c>
      <c r="I17" s="110">
        <v>244743.58799999999</v>
      </c>
      <c r="J17" s="110">
        <v>336214.32800000004</v>
      </c>
      <c r="K17" s="110">
        <v>344192.19482362404</v>
      </c>
      <c r="L17" s="110">
        <v>352359.36458217673</v>
      </c>
      <c r="M17" s="110">
        <v>360720.32915324456</v>
      </c>
      <c r="N17" s="110">
        <v>369279.68699999998</v>
      </c>
      <c r="O17" s="110">
        <v>378824.6284344531</v>
      </c>
      <c r="P17" s="110">
        <v>388616.28234780609</v>
      </c>
      <c r="Q17" s="110">
        <v>398661.02563065203</v>
      </c>
      <c r="R17" s="110">
        <v>408965.39999999997</v>
      </c>
      <c r="S17" s="110">
        <v>399640.0732474114</v>
      </c>
      <c r="T17" s="110">
        <v>390527.38482325489</v>
      </c>
      <c r="U17" s="110">
        <v>381622.48609756626</v>
      </c>
      <c r="V17" s="110">
        <v>372920.63900000002</v>
      </c>
      <c r="W17" s="110">
        <v>386188.91824328381</v>
      </c>
      <c r="X17" s="110">
        <v>399929.27442644903</v>
      </c>
      <c r="Y17" s="110">
        <v>414158.50374688359</v>
      </c>
      <c r="Z17" s="110">
        <v>428894</v>
      </c>
      <c r="AA17" s="110">
        <v>447323.26866040181</v>
      </c>
      <c r="AB17" s="182">
        <v>466544.42982421303</v>
      </c>
      <c r="AC17" s="175">
        <v>486591.51054635976</v>
      </c>
      <c r="AD17" s="183">
        <v>507500</v>
      </c>
      <c r="AE17" s="190">
        <v>568046.08969094767</v>
      </c>
      <c r="AF17" s="175">
        <v>635815.48771069199</v>
      </c>
      <c r="AG17" s="175">
        <v>711669.95381084026</v>
      </c>
      <c r="AH17" s="183">
        <v>620303.00000000012</v>
      </c>
      <c r="AI17" s="182">
        <v>635350.21120501158</v>
      </c>
      <c r="AJ17" s="175">
        <v>650762.43525866023</v>
      </c>
      <c r="AK17" s="175">
        <v>666548.52658439078</v>
      </c>
      <c r="AL17" s="183">
        <v>597182.70900000003</v>
      </c>
      <c r="AM17" s="182">
        <v>605222.31239420047</v>
      </c>
      <c r="AN17" s="175">
        <v>613370.1493687809</v>
      </c>
      <c r="AO17" s="175">
        <v>621627.67702396703</v>
      </c>
      <c r="AP17" s="183">
        <v>604804.37999999989</v>
      </c>
      <c r="AQ17" s="182">
        <v>599649.7018221824</v>
      </c>
      <c r="AR17" s="175">
        <v>594538.95637368283</v>
      </c>
      <c r="AS17" s="175">
        <v>589471.76922090165</v>
      </c>
      <c r="AT17" s="183">
        <v>799829.36400000006</v>
      </c>
      <c r="AU17" s="182">
        <v>829760.51535862859</v>
      </c>
      <c r="AV17" s="175">
        <v>860811.7479020399</v>
      </c>
      <c r="AW17" s="175">
        <v>893024.97721996426</v>
      </c>
      <c r="AX17" s="183">
        <v>749313.97200000007</v>
      </c>
      <c r="AY17" s="182">
        <v>795434.3688925457</v>
      </c>
      <c r="AZ17" s="175">
        <v>844393.48371777381</v>
      </c>
      <c r="BA17" s="175">
        <v>896366.04002631013</v>
      </c>
      <c r="BB17" s="183">
        <v>688837.90599999996</v>
      </c>
      <c r="BC17" s="182">
        <v>731235.99119058286</v>
      </c>
      <c r="BD17" s="175">
        <v>776243.6854229595</v>
      </c>
      <c r="BE17" s="175">
        <v>824021.61055824475</v>
      </c>
      <c r="BF17" s="183">
        <v>732572</v>
      </c>
      <c r="BG17" s="175">
        <v>753368.94899424596</v>
      </c>
      <c r="BH17" s="175">
        <v>774756.30150851351</v>
      </c>
      <c r="BI17" s="175">
        <v>796750.81847809895</v>
      </c>
      <c r="BJ17" s="183">
        <v>766298.96100000001</v>
      </c>
      <c r="BK17" s="175">
        <v>757048.45014697965</v>
      </c>
      <c r="BL17" s="175">
        <v>747909.60844059393</v>
      </c>
      <c r="BM17" s="175">
        <v>738881.08784736565</v>
      </c>
      <c r="BN17" s="183">
        <v>677802.85</v>
      </c>
      <c r="BO17" s="175">
        <v>676237.20894039806</v>
      </c>
      <c r="BP17" s="175">
        <v>674675.18431871384</v>
      </c>
      <c r="BQ17" s="175">
        <v>673116.76778142154</v>
      </c>
      <c r="BR17" s="183">
        <v>661705.88299999991</v>
      </c>
      <c r="BS17" s="175">
        <v>717676.59226124093</v>
      </c>
      <c r="BT17" s="175">
        <v>778381.61079143314</v>
      </c>
      <c r="BU17" s="175">
        <v>844221.39240918821</v>
      </c>
      <c r="BV17" s="183">
        <v>730994.40986599994</v>
      </c>
      <c r="BW17" s="175">
        <v>723314.13567316381</v>
      </c>
      <c r="BX17" s="175">
        <v>715714.5551366416</v>
      </c>
      <c r="BY17" s="175">
        <v>708194.82043954474</v>
      </c>
      <c r="BZ17" s="183">
        <v>841883.74309300003</v>
      </c>
      <c r="CA17" s="175">
        <v>824357.18034033477</v>
      </c>
      <c r="CB17" s="175">
        <v>807195.49029657175</v>
      </c>
      <c r="CC17" s="175">
        <v>790391.07694327994</v>
      </c>
      <c r="CD17" s="183">
        <v>789599.03371799993</v>
      </c>
      <c r="CE17" s="175">
        <v>795507.26000626048</v>
      </c>
      <c r="CF17" s="175">
        <v>801459.69498321321</v>
      </c>
      <c r="CG17" s="175">
        <v>807456.66944325564</v>
      </c>
      <c r="CH17" s="178">
        <v>638513.05333300005</v>
      </c>
      <c r="CI17" s="175">
        <v>639291.26390915876</v>
      </c>
      <c r="CJ17" s="175">
        <v>640070.4229572363</v>
      </c>
      <c r="CK17" s="175">
        <v>640850.53163321654</v>
      </c>
      <c r="CL17" s="175">
        <v>641631.59109449247</v>
      </c>
      <c r="CM17" s="175">
        <v>505587.4136160565</v>
      </c>
      <c r="CN17" s="175">
        <v>495061.95852276258</v>
      </c>
      <c r="CO17" s="175">
        <v>484755.6251914773</v>
      </c>
      <c r="CP17" s="175">
        <v>474663.85188627953</v>
      </c>
      <c r="CQ17" s="175">
        <v>498040.68521110731</v>
      </c>
      <c r="CR17" s="175">
        <v>522568.80977946485</v>
      </c>
      <c r="CS17" s="175">
        <v>548304.92580857198</v>
      </c>
      <c r="CT17" s="175">
        <v>1689545.6726820001</v>
      </c>
      <c r="CU17" s="370">
        <v>1683205.2550967196</v>
      </c>
      <c r="CV17" s="370">
        <v>1706114.0547543177</v>
      </c>
      <c r="CW17" s="370">
        <v>1759474.1198350079</v>
      </c>
      <c r="CX17" s="370">
        <v>2416733.863253918</v>
      </c>
    </row>
    <row r="18" spans="1:102" ht="15" customHeight="1" x14ac:dyDescent="0.25">
      <c r="A18" s="55"/>
      <c r="B18" s="56"/>
      <c r="C18" s="56" t="s">
        <v>6</v>
      </c>
      <c r="D18" s="58" t="s">
        <v>97</v>
      </c>
      <c r="E18" s="109">
        <v>124239.600098</v>
      </c>
      <c r="F18" s="110">
        <v>41269.963868999992</v>
      </c>
      <c r="G18" s="110">
        <v>21423.8535276</v>
      </c>
      <c r="H18" s="110">
        <v>116634.81284899999</v>
      </c>
      <c r="I18" s="110">
        <v>243802.54775699999</v>
      </c>
      <c r="J18" s="110">
        <v>772000</v>
      </c>
      <c r="K18" s="110">
        <v>770068.09780899994</v>
      </c>
      <c r="L18" s="110">
        <v>504353.40613949997</v>
      </c>
      <c r="M18" s="110">
        <v>119994.25469821994</v>
      </c>
      <c r="N18" s="110">
        <v>702755.76777949999</v>
      </c>
      <c r="O18" s="110">
        <v>696011.14640749979</v>
      </c>
      <c r="P18" s="110">
        <v>706670.66352749988</v>
      </c>
      <c r="Q18" s="110">
        <v>25058.455127499881</v>
      </c>
      <c r="R18" s="110">
        <v>257194.00000000003</v>
      </c>
      <c r="S18" s="110">
        <v>65733.333056000047</v>
      </c>
      <c r="T18" s="110">
        <v>55167.384124300057</v>
      </c>
      <c r="U18" s="110">
        <v>17572.152402130057</v>
      </c>
      <c r="V18" s="110">
        <v>46600</v>
      </c>
      <c r="W18" s="110">
        <v>43754.833290020004</v>
      </c>
      <c r="X18" s="110">
        <v>38650.256277150009</v>
      </c>
      <c r="Y18" s="110">
        <v>2048.5995085500049</v>
      </c>
      <c r="Z18" s="110">
        <v>60800</v>
      </c>
      <c r="AA18" s="110">
        <v>64924.862891859986</v>
      </c>
      <c r="AB18" s="110">
        <v>83012.730123749992</v>
      </c>
      <c r="AC18" s="110">
        <v>120294.10594471</v>
      </c>
      <c r="AD18" s="110">
        <v>136350</v>
      </c>
      <c r="AE18" s="110">
        <v>118466.36332853997</v>
      </c>
      <c r="AF18" s="110">
        <v>117137.31417089998</v>
      </c>
      <c r="AG18" s="110">
        <v>174643.25132569997</v>
      </c>
      <c r="AH18" s="110">
        <v>226099.48581644002</v>
      </c>
      <c r="AI18" s="110">
        <v>195784.27842882002</v>
      </c>
      <c r="AJ18" s="110">
        <v>189936.67914481999</v>
      </c>
      <c r="AK18" s="110">
        <v>156445.96813229998</v>
      </c>
      <c r="AL18" s="110">
        <v>193091.84689429999</v>
      </c>
      <c r="AM18" s="110">
        <v>179900.20899329995</v>
      </c>
      <c r="AN18" s="110">
        <v>156934.89922529995</v>
      </c>
      <c r="AO18" s="110">
        <v>162940.93030542997</v>
      </c>
      <c r="AP18" s="110">
        <v>500974.45237366977</v>
      </c>
      <c r="AQ18" s="110">
        <v>11316047.668092784</v>
      </c>
      <c r="AR18" s="110">
        <v>9272850.8428049106</v>
      </c>
      <c r="AS18" s="110">
        <v>7355257.1130783372</v>
      </c>
      <c r="AT18" s="110">
        <v>1691692.3217656512</v>
      </c>
      <c r="AU18" s="110">
        <v>1665392.3217656512</v>
      </c>
      <c r="AV18" s="110">
        <v>1594992.3217656512</v>
      </c>
      <c r="AW18" s="110">
        <v>1618592.3217656512</v>
      </c>
      <c r="AX18" s="110">
        <v>1769292.3217656512</v>
      </c>
      <c r="AY18" s="110">
        <v>1647463.0248083812</v>
      </c>
      <c r="AZ18" s="110">
        <v>1622163.3917680914</v>
      </c>
      <c r="BA18" s="110">
        <v>1545008.1836420114</v>
      </c>
      <c r="BB18" s="110">
        <v>2036701.3666080514</v>
      </c>
      <c r="BC18" s="110">
        <v>1875123.9151571114</v>
      </c>
      <c r="BD18" s="110">
        <v>1951069.8093649016</v>
      </c>
      <c r="BE18" s="110">
        <v>1883828.1228590214</v>
      </c>
      <c r="BF18" s="110">
        <v>1687220.3997216416</v>
      </c>
      <c r="BG18" s="110">
        <v>1678101.5079739215</v>
      </c>
      <c r="BH18" s="110">
        <v>1603470.7073862415</v>
      </c>
      <c r="BI18" s="110">
        <v>1597670.2373409814</v>
      </c>
      <c r="BJ18" s="110">
        <v>1603937.9223203217</v>
      </c>
      <c r="BK18" s="110">
        <v>1584953.7236750517</v>
      </c>
      <c r="BL18" s="110">
        <v>1518365.1300029217</v>
      </c>
      <c r="BM18" s="110">
        <v>1525119.6614105215</v>
      </c>
      <c r="BN18" s="110">
        <v>1516343.2199399215</v>
      </c>
      <c r="BO18" s="110">
        <v>1469572.8636046513</v>
      </c>
      <c r="BP18" s="110">
        <v>1468175.5116638513</v>
      </c>
      <c r="BQ18" s="110">
        <v>1468175.5116638513</v>
      </c>
      <c r="BR18" s="110">
        <v>1516340.1141818513</v>
      </c>
      <c r="BS18" s="110">
        <v>1431700</v>
      </c>
      <c r="BT18" s="110">
        <v>1431700</v>
      </c>
      <c r="BU18" s="110">
        <v>1431700</v>
      </c>
      <c r="BV18" s="110">
        <v>1736536.73902</v>
      </c>
      <c r="BW18" s="342">
        <v>128567.92537397992</v>
      </c>
      <c r="BX18" s="342">
        <v>107536.55763451003</v>
      </c>
      <c r="BY18" s="110">
        <v>108857.55701441001</v>
      </c>
      <c r="BZ18" s="110">
        <v>101849.88464800996</v>
      </c>
      <c r="CA18" s="110">
        <v>79573.092610580017</v>
      </c>
      <c r="CB18" s="342">
        <v>83366.105951179998</v>
      </c>
      <c r="CC18" s="342">
        <v>83234.720171039997</v>
      </c>
      <c r="CD18" s="342">
        <v>47212.897727820011</v>
      </c>
      <c r="CE18" s="342">
        <v>47212.897727820011</v>
      </c>
      <c r="CF18" s="342">
        <v>47212.198935990004</v>
      </c>
      <c r="CG18" s="342">
        <v>46094.32883476001</v>
      </c>
      <c r="CH18" s="342">
        <v>41075.655776790001</v>
      </c>
      <c r="CI18" s="342">
        <v>41066.752023939996</v>
      </c>
      <c r="CJ18" s="342">
        <v>41066.752023940004</v>
      </c>
      <c r="CK18" s="342">
        <v>41015.753403940005</v>
      </c>
      <c r="CL18" s="342">
        <v>41015.753403940005</v>
      </c>
      <c r="CM18" s="342">
        <v>41015.753403940005</v>
      </c>
      <c r="CN18" s="342">
        <v>41015.753403940005</v>
      </c>
      <c r="CO18" s="342">
        <v>41015.753403940005</v>
      </c>
      <c r="CP18" s="342">
        <v>41015.753403940005</v>
      </c>
      <c r="CQ18" s="342">
        <v>41015.753403940005</v>
      </c>
      <c r="CR18" s="337">
        <v>40895.115393220003</v>
      </c>
      <c r="CS18" s="337">
        <v>40895.115393220003</v>
      </c>
      <c r="CT18" s="337">
        <v>40895.115393220003</v>
      </c>
      <c r="CU18" s="337">
        <v>40895.115393220003</v>
      </c>
      <c r="CV18" s="337">
        <v>40895.115393220003</v>
      </c>
      <c r="CW18" s="337">
        <v>40895.115393220003</v>
      </c>
      <c r="CX18" s="337">
        <v>40895.115393220003</v>
      </c>
    </row>
    <row r="19" spans="1:102" ht="15" customHeight="1" x14ac:dyDescent="0.25">
      <c r="A19" s="55"/>
      <c r="B19" s="49" t="s">
        <v>30</v>
      </c>
      <c r="C19" s="49"/>
      <c r="D19" s="50"/>
      <c r="E19" s="107">
        <v>2203118.10202485</v>
      </c>
      <c r="F19" s="108">
        <v>3483173.2642709999</v>
      </c>
      <c r="G19" s="108">
        <v>3721787.6623740303</v>
      </c>
      <c r="H19" s="108">
        <v>4554565.2578299586</v>
      </c>
      <c r="I19" s="108">
        <v>5576402.1440336592</v>
      </c>
      <c r="J19" s="108">
        <v>6637889.7116358904</v>
      </c>
      <c r="K19" s="108">
        <v>6567857.1688756011</v>
      </c>
      <c r="L19" s="108">
        <v>6289472.8072455535</v>
      </c>
      <c r="M19" s="108">
        <v>5774661.689831472</v>
      </c>
      <c r="N19" s="108">
        <v>6408344.8054230995</v>
      </c>
      <c r="O19" s="108">
        <v>6084671.1421305425</v>
      </c>
      <c r="P19" s="108">
        <v>5850643.1931859665</v>
      </c>
      <c r="Q19" s="108">
        <v>5241583.1641677823</v>
      </c>
      <c r="R19" s="108">
        <v>5365417.4182273094</v>
      </c>
      <c r="S19" s="108">
        <v>4831645.8869597111</v>
      </c>
      <c r="T19" s="108">
        <v>4586199.486189235</v>
      </c>
      <c r="U19" s="108">
        <v>4494932.7546965955</v>
      </c>
      <c r="V19" s="108">
        <v>4409963.2555051493</v>
      </c>
      <c r="W19" s="108">
        <v>4620829.5262831533</v>
      </c>
      <c r="X19" s="108">
        <v>4577583.4411711991</v>
      </c>
      <c r="Y19" s="108">
        <v>4606416.0222754339</v>
      </c>
      <c r="Z19" s="108">
        <v>4857097.138220001</v>
      </c>
      <c r="AA19" s="108">
        <v>4890162.2554122619</v>
      </c>
      <c r="AB19" s="108">
        <v>4714215.6580379633</v>
      </c>
      <c r="AC19" s="108">
        <v>4865060.4689810704</v>
      </c>
      <c r="AD19" s="108">
        <v>5132551.9364604</v>
      </c>
      <c r="AE19" s="108">
        <v>5340545.3314094879</v>
      </c>
      <c r="AF19" s="108">
        <v>5556174.4975815928</v>
      </c>
      <c r="AG19" s="108">
        <v>5701635.4813665412</v>
      </c>
      <c r="AH19" s="108">
        <v>5587920.0988827003</v>
      </c>
      <c r="AI19" s="108">
        <v>5494953.0266138315</v>
      </c>
      <c r="AJ19" s="108">
        <v>5449181.7427400099</v>
      </c>
      <c r="AK19" s="108">
        <v>5398248.5510776406</v>
      </c>
      <c r="AL19" s="108">
        <v>5228265.0105058998</v>
      </c>
      <c r="AM19" s="108">
        <v>5288338.0382172111</v>
      </c>
      <c r="AN19" s="108">
        <v>5316941.6894366601</v>
      </c>
      <c r="AO19" s="108">
        <v>5186236.0884022666</v>
      </c>
      <c r="AP19" s="108">
        <v>5861663.9514683997</v>
      </c>
      <c r="AQ19" s="108">
        <v>16832925.238702059</v>
      </c>
      <c r="AR19" s="108">
        <v>14803909.610337213</v>
      </c>
      <c r="AS19" s="108">
        <v>13080017.087085187</v>
      </c>
      <c r="AT19" s="108">
        <v>7726437.6033700015</v>
      </c>
      <c r="AU19" s="108">
        <v>7969043.1839189101</v>
      </c>
      <c r="AV19" s="108">
        <v>8083403.7563150115</v>
      </c>
      <c r="AW19" s="108">
        <v>8253513.8288893048</v>
      </c>
      <c r="AX19" s="108">
        <v>8655504.5035416223</v>
      </c>
      <c r="AY19" s="108">
        <v>8474161.7829209268</v>
      </c>
      <c r="AZ19" s="108">
        <v>8183489.251715865</v>
      </c>
      <c r="BA19" s="108">
        <v>8004734.6154283211</v>
      </c>
      <c r="BB19" s="108">
        <v>8146218.8669280512</v>
      </c>
      <c r="BC19" s="108">
        <v>7959329.723077694</v>
      </c>
      <c r="BD19" s="108">
        <v>8112660.5195478611</v>
      </c>
      <c r="BE19" s="108">
        <v>8072514.3440472661</v>
      </c>
      <c r="BF19" s="108">
        <v>8305563.5193816414</v>
      </c>
      <c r="BG19" s="108">
        <v>8420341.5836781673</v>
      </c>
      <c r="BH19" s="108">
        <v>8412143.9667947553</v>
      </c>
      <c r="BI19" s="108">
        <v>8202859.1776990797</v>
      </c>
      <c r="BJ19" s="108">
        <v>8570749.444250321</v>
      </c>
      <c r="BK19" s="108">
        <v>8895407.709312031</v>
      </c>
      <c r="BL19" s="108">
        <v>9095761.8771735169</v>
      </c>
      <c r="BM19" s="108">
        <v>9340531.6355178878</v>
      </c>
      <c r="BN19" s="108">
        <v>9740626.6780299209</v>
      </c>
      <c r="BO19" s="108">
        <v>9652347.0468150489</v>
      </c>
      <c r="BP19" s="108">
        <v>8369560.3002525661</v>
      </c>
      <c r="BQ19" s="108">
        <v>9415603.5408252738</v>
      </c>
      <c r="BR19" s="108">
        <v>9682841.3728818521</v>
      </c>
      <c r="BS19" s="108">
        <v>9221846.9666002411</v>
      </c>
      <c r="BT19" s="108">
        <v>9517385.955015434</v>
      </c>
      <c r="BU19" s="108">
        <v>9693090.0241651889</v>
      </c>
      <c r="BV19" s="108">
        <v>10452606.672719</v>
      </c>
      <c r="BW19" s="108">
        <v>9055845.1716523822</v>
      </c>
      <c r="BX19" s="108">
        <v>9294735.7466526907</v>
      </c>
      <c r="BY19" s="108">
        <v>9426402.7669254467</v>
      </c>
      <c r="BZ19" s="108">
        <v>10502927.861071749</v>
      </c>
      <c r="CA19" s="108">
        <v>10823955.828635154</v>
      </c>
      <c r="CB19" s="108">
        <v>11420190.809320301</v>
      </c>
      <c r="CC19" s="108">
        <v>11908290.851805387</v>
      </c>
      <c r="CD19" s="108">
        <v>14382949.795903169</v>
      </c>
      <c r="CE19" s="108">
        <v>14579432.77987143</v>
      </c>
      <c r="CF19" s="108">
        <v>14006342.877050525</v>
      </c>
      <c r="CG19" s="108">
        <v>14918981.000447925</v>
      </c>
      <c r="CH19" s="108">
        <v>15440185.78288883</v>
      </c>
      <c r="CI19" s="108">
        <v>15125216.232415698</v>
      </c>
      <c r="CJ19" s="108">
        <v>15226992.622952525</v>
      </c>
      <c r="CK19" s="108">
        <v>15086798.592241026</v>
      </c>
      <c r="CL19" s="108">
        <v>16974335.245706111</v>
      </c>
      <c r="CM19" s="108">
        <v>18505100.122210588</v>
      </c>
      <c r="CN19" s="108">
        <v>17694750.376026925</v>
      </c>
      <c r="CO19" s="108">
        <v>21260344.648287896</v>
      </c>
      <c r="CP19" s="108">
        <v>21976898.998624984</v>
      </c>
      <c r="CQ19" s="108">
        <v>20984645.106630102</v>
      </c>
      <c r="CR19" s="108">
        <v>23748626.104049489</v>
      </c>
      <c r="CS19" s="108">
        <v>24222872.599440008</v>
      </c>
      <c r="CT19" s="108">
        <v>28171435.130425613</v>
      </c>
      <c r="CU19" s="108">
        <v>28498254.762187351</v>
      </c>
      <c r="CV19" s="108">
        <v>21114766.1521498</v>
      </c>
      <c r="CW19" s="108">
        <v>26529351.267655976</v>
      </c>
      <c r="CX19" s="108">
        <v>29443402.925489318</v>
      </c>
    </row>
    <row r="20" spans="1:102" ht="3.75" customHeight="1" x14ac:dyDescent="0.25">
      <c r="A20" s="55"/>
      <c r="B20" s="56"/>
      <c r="C20" s="56"/>
      <c r="D20" s="58"/>
      <c r="E20" s="109"/>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10"/>
      <c r="BA20" s="110"/>
      <c r="BB20" s="110"/>
      <c r="BC20" s="110"/>
      <c r="BD20" s="110"/>
      <c r="BE20" s="110"/>
      <c r="BF20" s="110"/>
      <c r="BG20" s="110"/>
      <c r="BH20" s="110"/>
      <c r="BI20" s="110"/>
      <c r="BJ20" s="110"/>
      <c r="BK20" s="110"/>
      <c r="BL20" s="110"/>
      <c r="BM20" s="110"/>
      <c r="BN20" s="110"/>
      <c r="BO20" s="110"/>
      <c r="BP20" s="110"/>
      <c r="BQ20" s="110"/>
      <c r="BR20" s="110"/>
      <c r="BS20" s="110"/>
      <c r="BT20" s="110"/>
      <c r="BU20" s="110"/>
      <c r="BV20" s="110"/>
      <c r="BW20" s="110"/>
      <c r="BX20" s="110"/>
      <c r="BY20" s="110"/>
      <c r="BZ20" s="110"/>
      <c r="CA20" s="110"/>
      <c r="CB20" s="110"/>
      <c r="CC20" s="110"/>
      <c r="CD20" s="110"/>
      <c r="CE20" s="110"/>
      <c r="CF20" s="110"/>
      <c r="CG20" s="110"/>
      <c r="CH20" s="110"/>
      <c r="CI20" s="110"/>
      <c r="CJ20" s="110"/>
      <c r="CK20" s="110"/>
      <c r="CL20" s="110"/>
      <c r="CM20" s="110"/>
      <c r="CN20" s="110"/>
      <c r="CO20" s="110"/>
      <c r="CP20" s="110"/>
      <c r="CQ20" s="110"/>
      <c r="CR20" s="110"/>
      <c r="CS20" s="110"/>
      <c r="CT20" s="110"/>
      <c r="CU20" s="178"/>
      <c r="CV20" s="178"/>
      <c r="CW20" s="178"/>
      <c r="CX20" s="178"/>
    </row>
    <row r="21" spans="1:102" ht="15" customHeight="1" x14ac:dyDescent="0.25">
      <c r="A21" s="52"/>
      <c r="B21" s="49" t="s">
        <v>12</v>
      </c>
      <c r="C21" s="49"/>
      <c r="D21" s="50"/>
      <c r="E21" s="109"/>
      <c r="F21" s="110"/>
      <c r="G21" s="110"/>
      <c r="H21" s="110"/>
      <c r="I21" s="110"/>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110"/>
      <c r="AJ21" s="110"/>
      <c r="AK21" s="110"/>
      <c r="AL21" s="110"/>
      <c r="AM21" s="110"/>
      <c r="AN21" s="110"/>
      <c r="AO21" s="110"/>
      <c r="AP21" s="110"/>
      <c r="AQ21" s="110"/>
      <c r="AR21" s="110"/>
      <c r="AS21" s="110"/>
      <c r="AT21" s="110"/>
      <c r="AU21" s="110"/>
      <c r="AV21" s="110"/>
      <c r="AW21" s="110"/>
      <c r="AX21" s="110"/>
      <c r="AY21" s="110"/>
      <c r="AZ21" s="110"/>
      <c r="BA21" s="110"/>
      <c r="BB21" s="110"/>
      <c r="BC21" s="110"/>
      <c r="BD21" s="110"/>
      <c r="BE21" s="110"/>
      <c r="BF21" s="110"/>
      <c r="BG21" s="110"/>
      <c r="BH21" s="110"/>
      <c r="BI21" s="110"/>
      <c r="BJ21" s="110"/>
      <c r="BK21" s="110"/>
      <c r="BL21" s="110"/>
      <c r="BM21" s="110"/>
      <c r="BN21" s="110"/>
      <c r="BO21" s="110"/>
      <c r="BP21" s="110"/>
      <c r="BQ21" s="110"/>
      <c r="BR21" s="110"/>
      <c r="BS21" s="110"/>
      <c r="BT21" s="110"/>
      <c r="BU21" s="110"/>
      <c r="BV21" s="110"/>
      <c r="BW21" s="110"/>
      <c r="BX21" s="110"/>
      <c r="BY21" s="110"/>
      <c r="BZ21" s="110"/>
      <c r="CA21" s="110"/>
      <c r="CB21" s="110"/>
      <c r="CC21" s="110"/>
      <c r="CD21" s="110"/>
      <c r="CE21" s="110"/>
      <c r="CF21" s="110"/>
      <c r="CG21" s="110"/>
      <c r="CH21" s="110"/>
      <c r="CI21" s="110"/>
      <c r="CJ21" s="110"/>
      <c r="CK21" s="110"/>
      <c r="CL21" s="110"/>
      <c r="CM21" s="110"/>
      <c r="CN21" s="110"/>
      <c r="CO21" s="110"/>
      <c r="CP21" s="110"/>
      <c r="CQ21" s="110"/>
      <c r="CR21" s="110"/>
      <c r="CS21" s="110"/>
      <c r="CT21" s="110"/>
      <c r="CU21" s="178"/>
      <c r="CV21" s="178"/>
      <c r="CW21" s="178"/>
      <c r="CX21" s="178"/>
    </row>
    <row r="22" spans="1:102" ht="15" customHeight="1" x14ac:dyDescent="0.25">
      <c r="A22" s="52"/>
      <c r="B22" s="49" t="s">
        <v>3</v>
      </c>
      <c r="C22" s="56"/>
      <c r="D22" s="50"/>
      <c r="E22" s="107">
        <v>2247.0683688000004</v>
      </c>
      <c r="F22" s="108">
        <v>240347.22095300001</v>
      </c>
      <c r="G22" s="108">
        <v>241704.01918139998</v>
      </c>
      <c r="H22" s="108">
        <v>253923.84795281</v>
      </c>
      <c r="I22" s="108">
        <v>110332.84304201999</v>
      </c>
      <c r="J22" s="108">
        <v>92149.113394</v>
      </c>
      <c r="K22" s="108">
        <v>91224.242194999984</v>
      </c>
      <c r="L22" s="108">
        <v>82170.231264000002</v>
      </c>
      <c r="M22" s="108">
        <v>95628.464301460001</v>
      </c>
      <c r="N22" s="108">
        <v>108557.96198061999</v>
      </c>
      <c r="O22" s="108">
        <v>87484.948310659995</v>
      </c>
      <c r="P22" s="108">
        <v>0.23255367000000002</v>
      </c>
      <c r="Q22" s="108">
        <v>0</v>
      </c>
      <c r="R22" s="108">
        <v>65.562342300000012</v>
      </c>
      <c r="S22" s="108">
        <v>2.71245739</v>
      </c>
      <c r="T22" s="108">
        <v>7.7149999999999996E-3</v>
      </c>
      <c r="U22" s="108">
        <v>0</v>
      </c>
      <c r="V22" s="108">
        <v>0</v>
      </c>
      <c r="W22" s="108">
        <v>0</v>
      </c>
      <c r="X22" s="108">
        <v>0</v>
      </c>
      <c r="Y22" s="108">
        <v>0</v>
      </c>
      <c r="Z22" s="108">
        <v>0</v>
      </c>
      <c r="AA22" s="108">
        <v>0</v>
      </c>
      <c r="AB22" s="108">
        <v>0</v>
      </c>
      <c r="AC22" s="108">
        <v>0</v>
      </c>
      <c r="AD22" s="108">
        <v>0</v>
      </c>
      <c r="AE22" s="108">
        <v>0</v>
      </c>
      <c r="AF22" s="108">
        <v>0</v>
      </c>
      <c r="AG22" s="108">
        <v>51.02373</v>
      </c>
      <c r="AH22" s="108">
        <v>0</v>
      </c>
      <c r="AI22" s="108">
        <v>0</v>
      </c>
      <c r="AJ22" s="108">
        <v>0</v>
      </c>
      <c r="AK22" s="108">
        <v>0</v>
      </c>
      <c r="AL22" s="108">
        <v>0</v>
      </c>
      <c r="AM22" s="108">
        <v>0</v>
      </c>
      <c r="AN22" s="108">
        <v>0</v>
      </c>
      <c r="AO22" s="108">
        <v>0</v>
      </c>
      <c r="AP22" s="108">
        <v>0</v>
      </c>
      <c r="AQ22" s="108">
        <v>0</v>
      </c>
      <c r="AR22" s="108">
        <v>0</v>
      </c>
      <c r="AS22" s="108">
        <v>0</v>
      </c>
      <c r="AT22" s="108">
        <v>0</v>
      </c>
      <c r="AU22" s="108">
        <v>0</v>
      </c>
      <c r="AV22" s="108">
        <v>0</v>
      </c>
      <c r="AW22" s="108">
        <v>0</v>
      </c>
      <c r="AX22" s="108">
        <v>0</v>
      </c>
      <c r="AY22" s="108">
        <v>0</v>
      </c>
      <c r="AZ22" s="108">
        <v>0</v>
      </c>
      <c r="BA22" s="108">
        <v>0</v>
      </c>
      <c r="BB22" s="108">
        <v>0</v>
      </c>
      <c r="BC22" s="108">
        <v>0</v>
      </c>
      <c r="BD22" s="108">
        <v>0</v>
      </c>
      <c r="BE22" s="108">
        <v>0</v>
      </c>
      <c r="BF22" s="108">
        <v>0</v>
      </c>
      <c r="BG22" s="108">
        <v>0</v>
      </c>
      <c r="BH22" s="108">
        <v>0</v>
      </c>
      <c r="BI22" s="108">
        <v>0</v>
      </c>
      <c r="BJ22" s="108">
        <v>0</v>
      </c>
      <c r="BK22" s="108">
        <v>0</v>
      </c>
      <c r="BL22" s="108">
        <v>0</v>
      </c>
      <c r="BM22" s="108">
        <v>0</v>
      </c>
      <c r="BN22" s="108">
        <v>0</v>
      </c>
      <c r="BO22" s="108">
        <v>0</v>
      </c>
      <c r="BP22" s="108">
        <v>0</v>
      </c>
      <c r="BQ22" s="108">
        <v>0</v>
      </c>
      <c r="BR22" s="108">
        <v>0</v>
      </c>
      <c r="BS22" s="108">
        <v>0</v>
      </c>
      <c r="BT22" s="108">
        <v>0</v>
      </c>
      <c r="BU22" s="108">
        <v>0</v>
      </c>
      <c r="BV22" s="108">
        <v>0</v>
      </c>
      <c r="BW22" s="108">
        <v>0</v>
      </c>
      <c r="BX22" s="108">
        <v>0</v>
      </c>
      <c r="BY22" s="108">
        <v>0</v>
      </c>
      <c r="BZ22" s="108">
        <v>0</v>
      </c>
      <c r="CA22" s="108">
        <v>0</v>
      </c>
      <c r="CB22" s="108">
        <v>0</v>
      </c>
      <c r="CC22" s="108">
        <v>0</v>
      </c>
      <c r="CD22" s="108">
        <v>0</v>
      </c>
      <c r="CE22" s="108">
        <v>0</v>
      </c>
      <c r="CF22" s="108">
        <v>0</v>
      </c>
      <c r="CG22" s="108">
        <v>0</v>
      </c>
      <c r="CH22" s="108">
        <v>0</v>
      </c>
      <c r="CI22" s="108">
        <v>0</v>
      </c>
      <c r="CJ22" s="108">
        <v>0</v>
      </c>
      <c r="CK22" s="108">
        <v>0</v>
      </c>
      <c r="CL22" s="108">
        <v>0</v>
      </c>
      <c r="CM22" s="108">
        <v>0</v>
      </c>
      <c r="CN22" s="108">
        <v>0</v>
      </c>
      <c r="CO22" s="108">
        <v>0</v>
      </c>
      <c r="CP22" s="108">
        <v>0</v>
      </c>
      <c r="CQ22" s="108">
        <v>0</v>
      </c>
      <c r="CR22" s="108">
        <v>0</v>
      </c>
      <c r="CS22" s="108">
        <v>0</v>
      </c>
      <c r="CT22" s="108">
        <v>0</v>
      </c>
      <c r="CU22" s="108">
        <v>0</v>
      </c>
      <c r="CV22" s="108">
        <v>0</v>
      </c>
      <c r="CW22" s="108">
        <v>0</v>
      </c>
      <c r="CX22" s="108">
        <v>0</v>
      </c>
    </row>
    <row r="23" spans="1:102" ht="15" customHeight="1" x14ac:dyDescent="0.25">
      <c r="A23" s="55"/>
      <c r="B23" s="56"/>
      <c r="C23" s="56" t="s">
        <v>6</v>
      </c>
      <c r="D23" s="58" t="s">
        <v>13</v>
      </c>
      <c r="E23" s="109">
        <v>55376.734593929999</v>
      </c>
      <c r="F23" s="110">
        <v>48531.023999999998</v>
      </c>
      <c r="G23" s="110">
        <v>36404.684237289999</v>
      </c>
      <c r="H23" s="110">
        <v>0</v>
      </c>
      <c r="I23" s="110">
        <v>0</v>
      </c>
      <c r="J23" s="110">
        <v>0</v>
      </c>
      <c r="K23" s="110">
        <v>0</v>
      </c>
      <c r="L23" s="110">
        <v>0</v>
      </c>
      <c r="M23" s="110">
        <v>0</v>
      </c>
      <c r="N23" s="110">
        <v>0</v>
      </c>
      <c r="O23" s="110">
        <v>0</v>
      </c>
      <c r="P23" s="110">
        <v>0</v>
      </c>
      <c r="Q23" s="110">
        <v>0</v>
      </c>
      <c r="R23" s="110">
        <v>0</v>
      </c>
      <c r="S23" s="110">
        <v>0</v>
      </c>
      <c r="T23" s="110">
        <v>0</v>
      </c>
      <c r="U23" s="110">
        <v>0</v>
      </c>
      <c r="V23" s="110">
        <v>0</v>
      </c>
      <c r="W23" s="110">
        <v>0</v>
      </c>
      <c r="X23" s="110">
        <v>0</v>
      </c>
      <c r="Y23" s="110">
        <v>0</v>
      </c>
      <c r="Z23" s="110">
        <v>0</v>
      </c>
      <c r="AA23" s="110">
        <v>0</v>
      </c>
      <c r="AB23" s="110">
        <v>0</v>
      </c>
      <c r="AC23" s="110">
        <v>0</v>
      </c>
      <c r="AD23" s="110">
        <v>0</v>
      </c>
      <c r="AE23" s="110">
        <v>0</v>
      </c>
      <c r="AF23" s="110">
        <v>0</v>
      </c>
      <c r="AG23" s="110">
        <v>0</v>
      </c>
      <c r="AH23" s="110">
        <v>0</v>
      </c>
      <c r="AI23" s="110">
        <v>0</v>
      </c>
      <c r="AJ23" s="110">
        <v>0</v>
      </c>
      <c r="AK23" s="110">
        <v>0</v>
      </c>
      <c r="AL23" s="110">
        <v>0</v>
      </c>
      <c r="AM23" s="110">
        <v>0</v>
      </c>
      <c r="AN23" s="110">
        <v>0</v>
      </c>
      <c r="AO23" s="110">
        <v>0</v>
      </c>
      <c r="AP23" s="110">
        <v>0</v>
      </c>
      <c r="AQ23" s="110">
        <v>0</v>
      </c>
      <c r="AR23" s="110">
        <v>0</v>
      </c>
      <c r="AS23" s="110">
        <v>0</v>
      </c>
      <c r="AT23" s="110">
        <v>0</v>
      </c>
      <c r="AU23" s="110">
        <v>0</v>
      </c>
      <c r="AV23" s="110">
        <v>0</v>
      </c>
      <c r="AW23" s="110">
        <v>0</v>
      </c>
      <c r="AX23" s="110">
        <v>0</v>
      </c>
      <c r="AY23" s="110">
        <v>0</v>
      </c>
      <c r="AZ23" s="110">
        <v>0</v>
      </c>
      <c r="BA23" s="110">
        <v>0</v>
      </c>
      <c r="BB23" s="110">
        <v>0</v>
      </c>
      <c r="BC23" s="110">
        <v>0</v>
      </c>
      <c r="BD23" s="110">
        <v>0</v>
      </c>
      <c r="BE23" s="110">
        <v>0</v>
      </c>
      <c r="BF23" s="110">
        <v>0</v>
      </c>
      <c r="BG23" s="110">
        <v>0</v>
      </c>
      <c r="BH23" s="110">
        <v>0</v>
      </c>
      <c r="BI23" s="110">
        <v>0</v>
      </c>
      <c r="BJ23" s="110">
        <v>0</v>
      </c>
      <c r="BK23" s="110">
        <v>0</v>
      </c>
      <c r="BL23" s="110">
        <v>0</v>
      </c>
      <c r="BM23" s="110">
        <v>0</v>
      </c>
      <c r="BN23" s="110">
        <v>0</v>
      </c>
      <c r="BO23" s="110">
        <v>0</v>
      </c>
      <c r="BP23" s="110">
        <v>0</v>
      </c>
      <c r="BQ23" s="110">
        <v>0</v>
      </c>
      <c r="BR23" s="110">
        <v>0</v>
      </c>
      <c r="BS23" s="110">
        <v>0</v>
      </c>
      <c r="BT23" s="110">
        <v>0</v>
      </c>
      <c r="BU23" s="110">
        <v>0</v>
      </c>
      <c r="BV23" s="110">
        <v>0</v>
      </c>
      <c r="BW23" s="110">
        <v>0</v>
      </c>
      <c r="BX23" s="110">
        <v>0</v>
      </c>
      <c r="BY23" s="110">
        <v>0</v>
      </c>
      <c r="BZ23" s="110">
        <v>0</v>
      </c>
      <c r="CA23" s="110">
        <v>0</v>
      </c>
      <c r="CB23" s="110">
        <v>0</v>
      </c>
      <c r="CC23" s="110">
        <v>0</v>
      </c>
      <c r="CD23" s="110">
        <v>0</v>
      </c>
      <c r="CE23" s="110">
        <v>0</v>
      </c>
      <c r="CF23" s="110">
        <v>0</v>
      </c>
      <c r="CG23" s="110">
        <v>0</v>
      </c>
      <c r="CH23" s="110">
        <v>0</v>
      </c>
      <c r="CI23" s="110">
        <v>0</v>
      </c>
      <c r="CJ23" s="110">
        <v>0</v>
      </c>
      <c r="CK23" s="110">
        <v>0</v>
      </c>
      <c r="CL23" s="110">
        <v>0</v>
      </c>
      <c r="CM23" s="110">
        <v>0</v>
      </c>
      <c r="CN23" s="110">
        <v>0</v>
      </c>
      <c r="CO23" s="110">
        <v>0</v>
      </c>
      <c r="CP23" s="110">
        <v>0</v>
      </c>
      <c r="CQ23" s="110">
        <v>0</v>
      </c>
      <c r="CR23" s="110">
        <v>0</v>
      </c>
      <c r="CS23" s="110">
        <v>0</v>
      </c>
      <c r="CT23" s="110">
        <v>0</v>
      </c>
      <c r="CU23" s="178">
        <v>0</v>
      </c>
      <c r="CV23" s="178">
        <v>0</v>
      </c>
      <c r="CW23" s="178">
        <v>0</v>
      </c>
      <c r="CX23" s="178">
        <v>0</v>
      </c>
    </row>
    <row r="24" spans="1:102" ht="15" customHeight="1" x14ac:dyDescent="0.25">
      <c r="A24" s="52"/>
      <c r="B24" s="49" t="s">
        <v>31</v>
      </c>
      <c r="C24" s="49"/>
      <c r="D24" s="50"/>
      <c r="E24" s="107">
        <v>57623.802962729998</v>
      </c>
      <c r="F24" s="108">
        <v>288878.24495299999</v>
      </c>
      <c r="G24" s="108">
        <v>278108.70341869001</v>
      </c>
      <c r="H24" s="108">
        <v>253923.84795281</v>
      </c>
      <c r="I24" s="108">
        <v>110332.84304201999</v>
      </c>
      <c r="J24" s="108">
        <v>92149.113394</v>
      </c>
      <c r="K24" s="108">
        <v>91224.242194999984</v>
      </c>
      <c r="L24" s="108">
        <v>82170.231264000002</v>
      </c>
      <c r="M24" s="108">
        <v>95628.464301460001</v>
      </c>
      <c r="N24" s="108">
        <v>108557.96198061999</v>
      </c>
      <c r="O24" s="108">
        <v>87484.948310659995</v>
      </c>
      <c r="P24" s="108">
        <v>0.23255367000000002</v>
      </c>
      <c r="Q24" s="108">
        <v>0</v>
      </c>
      <c r="R24" s="108">
        <v>65.562342300000012</v>
      </c>
      <c r="S24" s="108">
        <v>2.71245739</v>
      </c>
      <c r="T24" s="108">
        <v>7.7149999999999996E-3</v>
      </c>
      <c r="U24" s="108">
        <v>0</v>
      </c>
      <c r="V24" s="108">
        <v>0</v>
      </c>
      <c r="W24" s="108">
        <v>0</v>
      </c>
      <c r="X24" s="108">
        <v>0</v>
      </c>
      <c r="Y24" s="108">
        <v>0</v>
      </c>
      <c r="Z24" s="108">
        <v>0</v>
      </c>
      <c r="AA24" s="108">
        <v>0</v>
      </c>
      <c r="AB24" s="108">
        <v>0</v>
      </c>
      <c r="AC24" s="108">
        <v>0</v>
      </c>
      <c r="AD24" s="108">
        <v>0</v>
      </c>
      <c r="AE24" s="108">
        <v>0</v>
      </c>
      <c r="AF24" s="108">
        <v>0</v>
      </c>
      <c r="AG24" s="108">
        <v>51.02373</v>
      </c>
      <c r="AH24" s="108">
        <v>0</v>
      </c>
      <c r="AI24" s="108">
        <v>0</v>
      </c>
      <c r="AJ24" s="108">
        <v>0</v>
      </c>
      <c r="AK24" s="108">
        <v>0</v>
      </c>
      <c r="AL24" s="108">
        <v>0</v>
      </c>
      <c r="AM24" s="108">
        <v>0</v>
      </c>
      <c r="AN24" s="108">
        <v>0</v>
      </c>
      <c r="AO24" s="108">
        <v>0</v>
      </c>
      <c r="AP24" s="108">
        <v>0</v>
      </c>
      <c r="AQ24" s="108">
        <v>0</v>
      </c>
      <c r="AR24" s="108">
        <v>0</v>
      </c>
      <c r="AS24" s="108">
        <v>0</v>
      </c>
      <c r="AT24" s="108">
        <v>0</v>
      </c>
      <c r="AU24" s="108">
        <v>0</v>
      </c>
      <c r="AV24" s="108">
        <v>0</v>
      </c>
      <c r="AW24" s="108">
        <v>0</v>
      </c>
      <c r="AX24" s="108">
        <v>0</v>
      </c>
      <c r="AY24" s="108">
        <v>0</v>
      </c>
      <c r="AZ24" s="108">
        <v>0</v>
      </c>
      <c r="BA24" s="108">
        <v>0</v>
      </c>
      <c r="BB24" s="108">
        <v>0</v>
      </c>
      <c r="BC24" s="108">
        <v>0</v>
      </c>
      <c r="BD24" s="108">
        <v>0</v>
      </c>
      <c r="BE24" s="108">
        <v>0</v>
      </c>
      <c r="BF24" s="108">
        <v>0</v>
      </c>
      <c r="BG24" s="108">
        <v>0</v>
      </c>
      <c r="BH24" s="108">
        <v>0</v>
      </c>
      <c r="BI24" s="108">
        <v>0</v>
      </c>
      <c r="BJ24" s="108">
        <v>0</v>
      </c>
      <c r="BK24" s="108">
        <v>0</v>
      </c>
      <c r="BL24" s="108">
        <v>0</v>
      </c>
      <c r="BM24" s="108">
        <v>0</v>
      </c>
      <c r="BN24" s="108">
        <v>0</v>
      </c>
      <c r="BO24" s="108">
        <v>0</v>
      </c>
      <c r="BP24" s="108">
        <v>0</v>
      </c>
      <c r="BQ24" s="108">
        <v>0</v>
      </c>
      <c r="BR24" s="108">
        <v>0</v>
      </c>
      <c r="BS24" s="108">
        <v>0</v>
      </c>
      <c r="BT24" s="108">
        <v>0</v>
      </c>
      <c r="BU24" s="108">
        <v>0</v>
      </c>
      <c r="BV24" s="108">
        <v>0</v>
      </c>
      <c r="BW24" s="108">
        <v>0</v>
      </c>
      <c r="BX24" s="108">
        <v>0</v>
      </c>
      <c r="BY24" s="108">
        <v>0</v>
      </c>
      <c r="BZ24" s="108">
        <v>0</v>
      </c>
      <c r="CA24" s="108">
        <v>0</v>
      </c>
      <c r="CB24" s="108">
        <v>0</v>
      </c>
      <c r="CC24" s="108">
        <v>0</v>
      </c>
      <c r="CD24" s="108">
        <v>0</v>
      </c>
      <c r="CE24" s="108">
        <v>0</v>
      </c>
      <c r="CF24" s="108">
        <v>0</v>
      </c>
      <c r="CG24" s="108">
        <v>0</v>
      </c>
      <c r="CH24" s="108">
        <v>0</v>
      </c>
      <c r="CI24" s="108">
        <v>0</v>
      </c>
      <c r="CJ24" s="108">
        <v>0</v>
      </c>
      <c r="CK24" s="108">
        <v>0</v>
      </c>
      <c r="CL24" s="108">
        <v>0</v>
      </c>
      <c r="CM24" s="108">
        <v>0</v>
      </c>
      <c r="CN24" s="108">
        <v>0</v>
      </c>
      <c r="CO24" s="108">
        <v>0</v>
      </c>
      <c r="CP24" s="108">
        <v>0</v>
      </c>
      <c r="CQ24" s="108">
        <v>0</v>
      </c>
      <c r="CR24" s="108">
        <v>0</v>
      </c>
      <c r="CS24" s="108">
        <v>0</v>
      </c>
      <c r="CT24" s="108">
        <v>0</v>
      </c>
      <c r="CU24" s="108">
        <v>0</v>
      </c>
      <c r="CV24" s="108">
        <v>0</v>
      </c>
      <c r="CW24" s="108">
        <v>0</v>
      </c>
      <c r="CX24" s="108">
        <v>0</v>
      </c>
    </row>
    <row r="25" spans="1:102" ht="3.75" customHeight="1" x14ac:dyDescent="0.25">
      <c r="A25" s="55"/>
      <c r="B25" s="56"/>
      <c r="C25" s="56"/>
      <c r="D25" s="58"/>
      <c r="E25" s="109"/>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10"/>
      <c r="BV25" s="110"/>
      <c r="BW25" s="110"/>
      <c r="BX25" s="110"/>
      <c r="BY25" s="110"/>
      <c r="BZ25" s="110"/>
      <c r="CA25" s="110"/>
      <c r="CB25" s="110"/>
      <c r="CC25" s="110"/>
      <c r="CD25" s="110"/>
      <c r="CE25" s="110"/>
      <c r="CF25" s="110"/>
      <c r="CG25" s="110"/>
      <c r="CH25" s="110"/>
      <c r="CI25" s="110"/>
      <c r="CJ25" s="110"/>
      <c r="CK25" s="110"/>
      <c r="CL25" s="110"/>
      <c r="CM25" s="110"/>
      <c r="CN25" s="110"/>
      <c r="CO25" s="110"/>
      <c r="CP25" s="110"/>
      <c r="CQ25" s="110"/>
      <c r="CR25" s="110"/>
      <c r="CS25" s="110"/>
      <c r="CT25" s="110"/>
      <c r="CU25" s="178"/>
      <c r="CV25" s="178"/>
      <c r="CW25" s="178"/>
      <c r="CX25" s="178"/>
    </row>
    <row r="26" spans="1:102" ht="15" customHeight="1" x14ac:dyDescent="0.25">
      <c r="A26" s="62" t="s">
        <v>11</v>
      </c>
      <c r="B26" s="48" t="s">
        <v>16</v>
      </c>
      <c r="C26" s="56"/>
      <c r="D26" s="58"/>
      <c r="E26" s="109"/>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10"/>
      <c r="BV26" s="110"/>
      <c r="BW26" s="110"/>
      <c r="BX26" s="110"/>
      <c r="BY26" s="110"/>
      <c r="BZ26" s="110"/>
      <c r="CA26" s="110"/>
      <c r="CB26" s="110"/>
      <c r="CC26" s="110"/>
      <c r="CD26" s="110"/>
      <c r="CE26" s="110"/>
      <c r="CF26" s="110"/>
      <c r="CG26" s="110"/>
      <c r="CH26" s="110"/>
      <c r="CI26" s="110"/>
      <c r="CJ26" s="110"/>
      <c r="CK26" s="110"/>
      <c r="CL26" s="110"/>
      <c r="CM26" s="110"/>
      <c r="CN26" s="110"/>
      <c r="CO26" s="110"/>
      <c r="CP26" s="110"/>
      <c r="CQ26" s="110"/>
      <c r="CR26" s="110"/>
      <c r="CS26" s="110"/>
      <c r="CT26" s="110"/>
      <c r="CU26" s="178"/>
      <c r="CV26" s="178"/>
      <c r="CW26" s="178"/>
      <c r="CX26" s="178"/>
    </row>
    <row r="27" spans="1:102" ht="15" customHeight="1" x14ac:dyDescent="0.25">
      <c r="A27" s="63"/>
      <c r="B27" s="49" t="s">
        <v>3</v>
      </c>
      <c r="C27" s="56"/>
      <c r="D27" s="58"/>
      <c r="E27" s="107">
        <v>16068.711842999999</v>
      </c>
      <c r="F27" s="108">
        <v>20172.235021999997</v>
      </c>
      <c r="G27" s="108">
        <v>25941.215441</v>
      </c>
      <c r="H27" s="108">
        <v>71143.471662699216</v>
      </c>
      <c r="I27" s="108">
        <v>72676.549266561968</v>
      </c>
      <c r="J27" s="108">
        <v>5899.4254222647105</v>
      </c>
      <c r="K27" s="108">
        <v>5244.8066707447097</v>
      </c>
      <c r="L27" s="108">
        <v>4481.7413629947105</v>
      </c>
      <c r="M27" s="108">
        <v>3926.7814657147105</v>
      </c>
      <c r="N27" s="108">
        <v>3250.2251290700001</v>
      </c>
      <c r="O27" s="108">
        <v>2417.4238424800005</v>
      </c>
      <c r="P27" s="108">
        <v>1542.3015981300002</v>
      </c>
      <c r="Q27" s="108">
        <v>834.35880012999996</v>
      </c>
      <c r="R27" s="108">
        <v>32166.692141860003</v>
      </c>
      <c r="S27" s="108">
        <v>0.60228612999999998</v>
      </c>
      <c r="T27" s="108">
        <v>0.56768898000000001</v>
      </c>
      <c r="U27" s="108">
        <v>1218.0291728000002</v>
      </c>
      <c r="V27" s="108">
        <v>1349.1466108399998</v>
      </c>
      <c r="W27" s="108">
        <v>2418.2921318399999</v>
      </c>
      <c r="X27" s="108">
        <v>2538.0676900000003</v>
      </c>
      <c r="Y27" s="108">
        <v>1332.09239</v>
      </c>
      <c r="Z27" s="108">
        <v>7400.3335200000001</v>
      </c>
      <c r="AA27" s="108">
        <v>5852.5133899999992</v>
      </c>
      <c r="AB27" s="108">
        <v>3821.31808</v>
      </c>
      <c r="AC27" s="108">
        <v>4621.6179499999998</v>
      </c>
      <c r="AD27" s="108">
        <v>8091.3600399999996</v>
      </c>
      <c r="AE27" s="108">
        <v>6261.035280000001</v>
      </c>
      <c r="AF27" s="108">
        <v>8255.8230199999998</v>
      </c>
      <c r="AG27" s="108">
        <v>8256.3452099999995</v>
      </c>
      <c r="AH27" s="108">
        <v>6999.3709900000003</v>
      </c>
      <c r="AI27" s="108">
        <v>8705.110880000002</v>
      </c>
      <c r="AJ27" s="108">
        <v>111975.65562999999</v>
      </c>
      <c r="AK27" s="108">
        <v>6415.3326200000001</v>
      </c>
      <c r="AL27" s="108">
        <v>3568.9163500000004</v>
      </c>
      <c r="AM27" s="108">
        <v>3508.1283199999998</v>
      </c>
      <c r="AN27" s="108">
        <v>7817.6993499999999</v>
      </c>
      <c r="AO27" s="108">
        <v>7721.6743899999992</v>
      </c>
      <c r="AP27" s="108">
        <v>3015.7981799999998</v>
      </c>
      <c r="AQ27" s="108">
        <v>2795.0330099999996</v>
      </c>
      <c r="AR27" s="108">
        <v>7082.37183</v>
      </c>
      <c r="AS27" s="108">
        <v>6861.39732</v>
      </c>
      <c r="AT27" s="108">
        <v>2139.38382</v>
      </c>
      <c r="AU27" s="108">
        <v>1917.8390000000002</v>
      </c>
      <c r="AV27" s="108">
        <v>1846.7559799999999</v>
      </c>
      <c r="AW27" s="108">
        <v>1475.1050500000001</v>
      </c>
      <c r="AX27" s="108">
        <v>61256.355049999998</v>
      </c>
      <c r="AY27" s="108">
        <v>61037.605049999998</v>
      </c>
      <c r="AZ27" s="108">
        <v>818.85504000000014</v>
      </c>
      <c r="BA27" s="108">
        <v>600.10504000000014</v>
      </c>
      <c r="BB27" s="108">
        <v>60478.358549999997</v>
      </c>
      <c r="BC27" s="108">
        <v>60072.180100000005</v>
      </c>
      <c r="BD27" s="108">
        <v>60003.781659999993</v>
      </c>
      <c r="BE27" s="108">
        <v>69.22196000000001</v>
      </c>
      <c r="BF27" s="108">
        <v>0</v>
      </c>
      <c r="BG27" s="108">
        <v>6.5450000000000005E-5</v>
      </c>
      <c r="BH27" s="108">
        <v>1.154E-5</v>
      </c>
      <c r="BI27" s="108">
        <v>9.630000000000001E-6</v>
      </c>
      <c r="BJ27" s="108">
        <v>5.0947000000000004E-4</v>
      </c>
      <c r="BK27" s="108">
        <v>5.0947000000000004E-4</v>
      </c>
      <c r="BL27" s="108">
        <v>5.0947000000000004E-4</v>
      </c>
      <c r="BM27" s="108">
        <v>5.0947000000000004E-4</v>
      </c>
      <c r="BN27" s="108">
        <v>5.0947000000000004E-4</v>
      </c>
      <c r="BO27" s="108">
        <v>5.0947000000000004E-4</v>
      </c>
      <c r="BP27" s="108">
        <v>5.0947000000000004E-4</v>
      </c>
      <c r="BQ27" s="108">
        <v>5.0947000000000004E-4</v>
      </c>
      <c r="BR27" s="108">
        <v>0</v>
      </c>
      <c r="BS27" s="108">
        <v>0</v>
      </c>
      <c r="BT27" s="108">
        <v>0</v>
      </c>
      <c r="BU27" s="108">
        <v>0</v>
      </c>
      <c r="BV27" s="108">
        <v>0</v>
      </c>
      <c r="BW27" s="108">
        <v>0</v>
      </c>
      <c r="BX27" s="108">
        <v>0</v>
      </c>
      <c r="BY27" s="108">
        <v>0</v>
      </c>
      <c r="BZ27" s="108">
        <v>0</v>
      </c>
      <c r="CA27" s="108">
        <v>0</v>
      </c>
      <c r="CB27" s="108">
        <v>0</v>
      </c>
      <c r="CC27" s="108">
        <v>0</v>
      </c>
      <c r="CD27" s="108">
        <v>0</v>
      </c>
      <c r="CE27" s="108">
        <v>0</v>
      </c>
      <c r="CF27" s="108">
        <v>0</v>
      </c>
      <c r="CG27" s="108">
        <v>0</v>
      </c>
      <c r="CH27" s="108">
        <v>0</v>
      </c>
      <c r="CI27" s="108">
        <v>0</v>
      </c>
      <c r="CJ27" s="108">
        <v>0</v>
      </c>
      <c r="CK27" s="108">
        <v>0</v>
      </c>
      <c r="CL27" s="108">
        <v>0</v>
      </c>
      <c r="CM27" s="108">
        <v>0</v>
      </c>
      <c r="CN27" s="108">
        <v>0</v>
      </c>
      <c r="CO27" s="108">
        <v>0</v>
      </c>
      <c r="CP27" s="108">
        <v>0</v>
      </c>
      <c r="CQ27" s="108">
        <v>0</v>
      </c>
      <c r="CR27" s="108">
        <v>0</v>
      </c>
      <c r="CS27" s="108">
        <v>0</v>
      </c>
      <c r="CT27" s="108">
        <v>0</v>
      </c>
      <c r="CU27" s="108">
        <v>0</v>
      </c>
      <c r="CV27" s="108">
        <v>0</v>
      </c>
      <c r="CW27" s="108">
        <v>0</v>
      </c>
      <c r="CX27" s="108">
        <v>0</v>
      </c>
    </row>
    <row r="28" spans="1:102" ht="15" customHeight="1" x14ac:dyDescent="0.25">
      <c r="A28" s="64"/>
      <c r="B28" s="56"/>
      <c r="C28" s="56" t="s">
        <v>6</v>
      </c>
      <c r="D28" s="58" t="s">
        <v>17</v>
      </c>
      <c r="E28" s="109">
        <v>0</v>
      </c>
      <c r="F28" s="110">
        <v>0</v>
      </c>
      <c r="G28" s="110">
        <v>0</v>
      </c>
      <c r="H28" s="110">
        <v>101236.43021738001</v>
      </c>
      <c r="I28" s="110">
        <v>126292.651</v>
      </c>
      <c r="J28" s="110">
        <v>643415.46963208995</v>
      </c>
      <c r="K28" s="110">
        <v>646079.52399999998</v>
      </c>
      <c r="L28" s="110">
        <v>649820.04599999997</v>
      </c>
      <c r="M28" s="110">
        <v>651013.1</v>
      </c>
      <c r="N28" s="110">
        <v>1205361.7150000001</v>
      </c>
      <c r="O28" s="110">
        <v>1206992.764</v>
      </c>
      <c r="P28" s="110">
        <v>1218523.9709999999</v>
      </c>
      <c r="Q28" s="110">
        <v>1217095.2599324901</v>
      </c>
      <c r="R28" s="110">
        <v>1288006.5249999999</v>
      </c>
      <c r="S28" s="110">
        <v>1290512.327</v>
      </c>
      <c r="T28" s="110">
        <v>1302383.5330000001</v>
      </c>
      <c r="U28" s="110">
        <v>1302029.649</v>
      </c>
      <c r="V28" s="110">
        <v>1358552.5560000001</v>
      </c>
      <c r="W28" s="110">
        <v>1361165.6189999999</v>
      </c>
      <c r="X28" s="110">
        <v>1426323.966</v>
      </c>
      <c r="Y28" s="110">
        <v>1427356.544</v>
      </c>
      <c r="Z28" s="110">
        <v>1646386.8189999999</v>
      </c>
      <c r="AA28" s="110">
        <v>1731160.7439999999</v>
      </c>
      <c r="AB28" s="110">
        <v>1648465.757</v>
      </c>
      <c r="AC28" s="110">
        <v>1683788.8089999999</v>
      </c>
      <c r="AD28" s="110">
        <v>1803809.53301148</v>
      </c>
      <c r="AE28" s="110">
        <v>1804324.0759999999</v>
      </c>
      <c r="AF28" s="110">
        <v>1926355.882</v>
      </c>
      <c r="AG28" s="110">
        <v>1788714.314</v>
      </c>
      <c r="AH28" s="110">
        <v>1755773.1005384298</v>
      </c>
      <c r="AI28" s="110">
        <v>1760286.561</v>
      </c>
      <c r="AJ28" s="110">
        <v>1758093.11574688</v>
      </c>
      <c r="AK28" s="110">
        <v>2057018.1522504699</v>
      </c>
      <c r="AL28" s="110">
        <v>2061436.1357455496</v>
      </c>
      <c r="AM28" s="110">
        <v>2078818.9425044197</v>
      </c>
      <c r="AN28" s="110">
        <v>2092471.1732517499</v>
      </c>
      <c r="AO28" s="110">
        <v>2123529.5565966</v>
      </c>
      <c r="AP28" s="110">
        <v>2153768.3863379797</v>
      </c>
      <c r="AQ28" s="110">
        <v>2172071.7206633803</v>
      </c>
      <c r="AR28" s="110">
        <v>2231718.8208971703</v>
      </c>
      <c r="AS28" s="110">
        <v>2212460.8793603797</v>
      </c>
      <c r="AT28" s="110">
        <v>2228233.1144228205</v>
      </c>
      <c r="AU28" s="110">
        <v>226494.38990612997</v>
      </c>
      <c r="AV28" s="110">
        <v>226544.31963302995</v>
      </c>
      <c r="AW28" s="110">
        <v>220501.20782067001</v>
      </c>
      <c r="AX28" s="110">
        <v>55589.86913829</v>
      </c>
      <c r="AY28" s="110">
        <v>55609.750999999997</v>
      </c>
      <c r="AZ28" s="110">
        <v>115575.73</v>
      </c>
      <c r="BA28" s="110">
        <v>114960.47</v>
      </c>
      <c r="BB28" s="110">
        <v>114257.66499999999</v>
      </c>
      <c r="BC28" s="110">
        <v>113678.753</v>
      </c>
      <c r="BD28" s="110">
        <v>113145.42200000001</v>
      </c>
      <c r="BE28" s="110">
        <v>172540.109</v>
      </c>
      <c r="BF28" s="110">
        <v>171006.106</v>
      </c>
      <c r="BG28" s="110">
        <v>169771.07800000001</v>
      </c>
      <c r="BH28" s="110">
        <v>168493.46900000001</v>
      </c>
      <c r="BI28" s="110">
        <v>167215.834</v>
      </c>
      <c r="BJ28" s="110">
        <v>166350.606</v>
      </c>
      <c r="BK28" s="110">
        <v>165093.709</v>
      </c>
      <c r="BL28" s="110">
        <v>178576.94399999999</v>
      </c>
      <c r="BM28" s="110">
        <v>53952.658000000003</v>
      </c>
      <c r="BN28" s="110">
        <v>53952.658000000003</v>
      </c>
      <c r="BO28" s="110">
        <v>53952.658000000003</v>
      </c>
      <c r="BP28" s="110">
        <v>53952.658000000003</v>
      </c>
      <c r="BQ28" s="110">
        <v>53952.658000000003</v>
      </c>
      <c r="BR28" s="110">
        <v>53952.658000000003</v>
      </c>
      <c r="BS28" s="110">
        <v>53952.658000000003</v>
      </c>
      <c r="BT28" s="110">
        <v>53952.658167000001</v>
      </c>
      <c r="BU28" s="110">
        <v>53952.658167000001</v>
      </c>
      <c r="BV28" s="110">
        <v>53952.658167000001</v>
      </c>
      <c r="BW28" s="110">
        <v>53952.658167239999</v>
      </c>
      <c r="BX28" s="110">
        <v>53952.658167239999</v>
      </c>
      <c r="BY28" s="342">
        <v>0</v>
      </c>
      <c r="BZ28" s="342">
        <v>0</v>
      </c>
      <c r="CA28" s="342">
        <v>0</v>
      </c>
      <c r="CB28" s="342">
        <v>0</v>
      </c>
      <c r="CC28" s="342">
        <v>0</v>
      </c>
      <c r="CD28" s="342">
        <v>0</v>
      </c>
      <c r="CE28" s="342">
        <v>0</v>
      </c>
      <c r="CF28" s="342">
        <v>0</v>
      </c>
      <c r="CG28" s="342">
        <v>0</v>
      </c>
      <c r="CH28" s="342">
        <v>0</v>
      </c>
      <c r="CI28" s="342">
        <v>0</v>
      </c>
      <c r="CJ28" s="342">
        <v>0</v>
      </c>
      <c r="CK28" s="342">
        <v>0</v>
      </c>
      <c r="CL28" s="342">
        <v>0</v>
      </c>
      <c r="CM28" s="342">
        <v>0</v>
      </c>
      <c r="CN28" s="342">
        <v>0</v>
      </c>
      <c r="CO28" s="342">
        <v>0</v>
      </c>
      <c r="CP28" s="342">
        <v>0</v>
      </c>
      <c r="CQ28" s="342">
        <v>0</v>
      </c>
      <c r="CR28" s="342">
        <v>0</v>
      </c>
      <c r="CS28" s="342">
        <v>0</v>
      </c>
      <c r="CT28" s="342">
        <v>0</v>
      </c>
      <c r="CU28" s="337">
        <v>0</v>
      </c>
      <c r="CV28" s="337">
        <v>0</v>
      </c>
      <c r="CW28" s="337">
        <v>0</v>
      </c>
      <c r="CX28" s="337">
        <v>0</v>
      </c>
    </row>
    <row r="29" spans="1:102" ht="15" customHeight="1" x14ac:dyDescent="0.25">
      <c r="A29" s="63"/>
      <c r="B29" s="49" t="s">
        <v>32</v>
      </c>
      <c r="C29" s="49"/>
      <c r="D29" s="50"/>
      <c r="E29" s="107">
        <v>16068.711842999999</v>
      </c>
      <c r="F29" s="108">
        <v>20172.235021999997</v>
      </c>
      <c r="G29" s="108">
        <v>25941.215441</v>
      </c>
      <c r="H29" s="108">
        <v>172379.90188007924</v>
      </c>
      <c r="I29" s="108">
        <v>198969.20026656197</v>
      </c>
      <c r="J29" s="108">
        <v>649314.89505435468</v>
      </c>
      <c r="K29" s="108">
        <v>651324.33067074465</v>
      </c>
      <c r="L29" s="108">
        <v>654301.78736299463</v>
      </c>
      <c r="M29" s="108">
        <v>654939.88146571466</v>
      </c>
      <c r="N29" s="108">
        <v>1208611.9401290701</v>
      </c>
      <c r="O29" s="108">
        <v>1209410.1878424799</v>
      </c>
      <c r="P29" s="108">
        <v>1220066.2725981299</v>
      </c>
      <c r="Q29" s="108">
        <v>1217929.61873262</v>
      </c>
      <c r="R29" s="108">
        <v>1320173.2171418599</v>
      </c>
      <c r="S29" s="108">
        <v>1290512.92928613</v>
      </c>
      <c r="T29" s="108">
        <v>1302384.10068898</v>
      </c>
      <c r="U29" s="108">
        <v>1303247.6781728</v>
      </c>
      <c r="V29" s="108">
        <v>1359901.7026108401</v>
      </c>
      <c r="W29" s="108">
        <v>1363583.91113184</v>
      </c>
      <c r="X29" s="108">
        <v>1428862.03369</v>
      </c>
      <c r="Y29" s="108">
        <v>1428688.6363899999</v>
      </c>
      <c r="Z29" s="108">
        <v>1653787.15252</v>
      </c>
      <c r="AA29" s="108">
        <v>1737013.2573899999</v>
      </c>
      <c r="AB29" s="108">
        <v>1652287.0750800001</v>
      </c>
      <c r="AC29" s="108">
        <v>1688410.42695</v>
      </c>
      <c r="AD29" s="108">
        <v>1811900.8930514799</v>
      </c>
      <c r="AE29" s="108">
        <v>1810585.1112799998</v>
      </c>
      <c r="AF29" s="108">
        <v>1934611.70502</v>
      </c>
      <c r="AG29" s="108">
        <v>1796970.65921</v>
      </c>
      <c r="AH29" s="108">
        <v>1762772.4715284298</v>
      </c>
      <c r="AI29" s="108">
        <v>1768991.67188</v>
      </c>
      <c r="AJ29" s="108">
        <v>1870068.7713768799</v>
      </c>
      <c r="AK29" s="108">
        <v>2063433.4848704699</v>
      </c>
      <c r="AL29" s="108">
        <v>2065005.0520955496</v>
      </c>
      <c r="AM29" s="108">
        <v>2082327.0708244196</v>
      </c>
      <c r="AN29" s="108">
        <v>2100288.8726017498</v>
      </c>
      <c r="AO29" s="108">
        <v>2131251.2309865998</v>
      </c>
      <c r="AP29" s="108">
        <v>2156784.1845179796</v>
      </c>
      <c r="AQ29" s="108">
        <v>2174866.7536733802</v>
      </c>
      <c r="AR29" s="108">
        <v>2238801.1927271704</v>
      </c>
      <c r="AS29" s="108">
        <v>2219322.2766803796</v>
      </c>
      <c r="AT29" s="108">
        <v>2230372.4982428206</v>
      </c>
      <c r="AU29" s="108">
        <v>228412.22890612998</v>
      </c>
      <c r="AV29" s="108">
        <v>228391.07561302994</v>
      </c>
      <c r="AW29" s="108">
        <v>221976.31287067002</v>
      </c>
      <c r="AX29" s="108">
        <v>116846.22418829</v>
      </c>
      <c r="AY29" s="108">
        <v>116647.35605</v>
      </c>
      <c r="AZ29" s="108">
        <v>116394.58503999999</v>
      </c>
      <c r="BA29" s="108">
        <v>115560.57504</v>
      </c>
      <c r="BB29" s="108">
        <v>174736.02354999998</v>
      </c>
      <c r="BC29" s="108">
        <v>173750.93309999999</v>
      </c>
      <c r="BD29" s="108">
        <v>173149.20366</v>
      </c>
      <c r="BE29" s="108">
        <v>172609.33095999999</v>
      </c>
      <c r="BF29" s="108">
        <v>171006.106</v>
      </c>
      <c r="BG29" s="108">
        <v>169771.07806545001</v>
      </c>
      <c r="BH29" s="108">
        <v>168493.46901154</v>
      </c>
      <c r="BI29" s="108">
        <v>167215.83400962999</v>
      </c>
      <c r="BJ29" s="108">
        <v>166350.60650947</v>
      </c>
      <c r="BK29" s="108">
        <v>165093.70950947001</v>
      </c>
      <c r="BL29" s="108">
        <v>178576.94450946999</v>
      </c>
      <c r="BM29" s="108">
        <v>53952.658509470006</v>
      </c>
      <c r="BN29" s="108">
        <v>53952.658509470006</v>
      </c>
      <c r="BO29" s="108">
        <v>53952.658509470006</v>
      </c>
      <c r="BP29" s="108">
        <v>53952.658509470006</v>
      </c>
      <c r="BQ29" s="108">
        <v>53952.658509470006</v>
      </c>
      <c r="BR29" s="108">
        <v>53952.658000000003</v>
      </c>
      <c r="BS29" s="108">
        <v>53952.658000000003</v>
      </c>
      <c r="BT29" s="108">
        <v>53952.658167000001</v>
      </c>
      <c r="BU29" s="108">
        <v>53952.658167000001</v>
      </c>
      <c r="BV29" s="108">
        <v>53952.658167000001</v>
      </c>
      <c r="BW29" s="108">
        <v>53952.658167239999</v>
      </c>
      <c r="BX29" s="108">
        <v>53952.658167239999</v>
      </c>
      <c r="BY29" s="108">
        <v>0</v>
      </c>
      <c r="BZ29" s="108">
        <v>0</v>
      </c>
      <c r="CA29" s="108">
        <v>0</v>
      </c>
      <c r="CB29" s="108">
        <v>0</v>
      </c>
      <c r="CC29" s="108">
        <v>0</v>
      </c>
      <c r="CD29" s="108">
        <v>0</v>
      </c>
      <c r="CE29" s="108">
        <v>0</v>
      </c>
      <c r="CF29" s="108">
        <v>0</v>
      </c>
      <c r="CG29" s="108">
        <v>0</v>
      </c>
      <c r="CH29" s="108">
        <v>0</v>
      </c>
      <c r="CI29" s="108">
        <v>0</v>
      </c>
      <c r="CJ29" s="108">
        <v>0</v>
      </c>
      <c r="CK29" s="108">
        <v>0</v>
      </c>
      <c r="CL29" s="108">
        <v>0</v>
      </c>
      <c r="CM29" s="108">
        <v>0</v>
      </c>
      <c r="CN29" s="108">
        <v>0</v>
      </c>
      <c r="CO29" s="108">
        <v>0</v>
      </c>
      <c r="CP29" s="108">
        <v>0</v>
      </c>
      <c r="CQ29" s="108">
        <v>0</v>
      </c>
      <c r="CR29" s="108">
        <v>0</v>
      </c>
      <c r="CS29" s="108">
        <v>0</v>
      </c>
      <c r="CT29" s="108">
        <v>0</v>
      </c>
      <c r="CU29" s="108">
        <v>0</v>
      </c>
      <c r="CV29" s="108">
        <v>0</v>
      </c>
      <c r="CW29" s="108">
        <v>0</v>
      </c>
      <c r="CX29" s="108">
        <v>0</v>
      </c>
    </row>
    <row r="30" spans="1:102" ht="3.75" customHeight="1" x14ac:dyDescent="0.25">
      <c r="A30" s="55"/>
      <c r="B30" s="56"/>
      <c r="C30" s="56"/>
      <c r="D30" s="58"/>
      <c r="E30" s="109"/>
      <c r="F30" s="110"/>
      <c r="G30" s="110"/>
      <c r="H30" s="110"/>
      <c r="I30" s="110"/>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0"/>
      <c r="AH30" s="110"/>
      <c r="AI30" s="110"/>
      <c r="AJ30" s="110"/>
      <c r="AK30" s="110"/>
      <c r="AL30" s="110"/>
      <c r="AM30" s="110"/>
      <c r="AN30" s="110"/>
      <c r="AO30" s="110"/>
      <c r="AP30" s="110"/>
      <c r="AQ30" s="110"/>
      <c r="AR30" s="110"/>
      <c r="AS30" s="110"/>
      <c r="AT30" s="110"/>
      <c r="AU30" s="110"/>
      <c r="AV30" s="110"/>
      <c r="AW30" s="110"/>
      <c r="AX30" s="110"/>
      <c r="AY30" s="110"/>
      <c r="AZ30" s="110"/>
      <c r="BA30" s="110"/>
      <c r="BB30" s="110"/>
      <c r="BC30" s="110"/>
      <c r="BD30" s="110"/>
      <c r="BE30" s="110"/>
      <c r="BF30" s="110"/>
      <c r="BG30" s="110"/>
      <c r="BH30" s="110"/>
      <c r="BI30" s="110"/>
      <c r="BJ30" s="110"/>
      <c r="BK30" s="110"/>
      <c r="BL30" s="110"/>
      <c r="BM30" s="110"/>
      <c r="BN30" s="110"/>
      <c r="BO30" s="110"/>
      <c r="BP30" s="110"/>
      <c r="BQ30" s="110"/>
      <c r="BR30" s="110"/>
      <c r="BS30" s="110"/>
      <c r="BT30" s="110"/>
      <c r="BU30" s="110"/>
      <c r="BV30" s="110"/>
      <c r="BW30" s="110"/>
      <c r="BX30" s="110"/>
      <c r="BY30" s="110"/>
      <c r="BZ30" s="110"/>
      <c r="CA30" s="110"/>
      <c r="CB30" s="110"/>
      <c r="CC30" s="110"/>
      <c r="CD30" s="110"/>
      <c r="CE30" s="110"/>
      <c r="CF30" s="110"/>
      <c r="CG30" s="110"/>
      <c r="CH30" s="110"/>
      <c r="CI30" s="110"/>
      <c r="CJ30" s="110"/>
      <c r="CK30" s="110"/>
      <c r="CL30" s="110"/>
      <c r="CM30" s="110"/>
      <c r="CN30" s="110"/>
      <c r="CO30" s="110"/>
      <c r="CP30" s="110"/>
      <c r="CQ30" s="110"/>
      <c r="CR30" s="110"/>
      <c r="CS30" s="110"/>
      <c r="CT30" s="110"/>
      <c r="CU30" s="178"/>
      <c r="CV30" s="178"/>
      <c r="CW30" s="178"/>
      <c r="CX30" s="178"/>
    </row>
    <row r="31" spans="1:102" ht="15" customHeight="1" x14ac:dyDescent="0.25">
      <c r="A31" s="62" t="s">
        <v>15</v>
      </c>
      <c r="B31" s="48" t="s">
        <v>59</v>
      </c>
      <c r="C31" s="56"/>
      <c r="D31" s="58"/>
      <c r="E31" s="109"/>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0"/>
      <c r="AN31" s="110"/>
      <c r="AO31" s="110"/>
      <c r="AP31" s="110"/>
      <c r="AQ31" s="110"/>
      <c r="AR31" s="110"/>
      <c r="AS31" s="110"/>
      <c r="AT31" s="110"/>
      <c r="AU31" s="110"/>
      <c r="AV31" s="110"/>
      <c r="AW31" s="110"/>
      <c r="AX31" s="110"/>
      <c r="AY31" s="110"/>
      <c r="AZ31" s="110"/>
      <c r="BA31" s="110"/>
      <c r="BB31" s="110"/>
      <c r="BC31" s="110"/>
      <c r="BD31" s="110"/>
      <c r="BE31" s="110"/>
      <c r="BF31" s="110"/>
      <c r="BG31" s="110"/>
      <c r="BH31" s="110"/>
      <c r="BI31" s="110"/>
      <c r="BJ31" s="110"/>
      <c r="BK31" s="110"/>
      <c r="BL31" s="110"/>
      <c r="BM31" s="110"/>
      <c r="BN31" s="110"/>
      <c r="BO31" s="110"/>
      <c r="BP31" s="110"/>
      <c r="BQ31" s="110"/>
      <c r="BR31" s="110"/>
      <c r="BS31" s="110"/>
      <c r="BT31" s="110"/>
      <c r="BU31" s="110"/>
      <c r="BV31" s="110"/>
      <c r="BW31" s="110"/>
      <c r="BX31" s="110"/>
      <c r="BY31" s="110"/>
      <c r="BZ31" s="110"/>
      <c r="CA31" s="110"/>
      <c r="CB31" s="110"/>
      <c r="CC31" s="110"/>
      <c r="CD31" s="110"/>
      <c r="CE31" s="110"/>
      <c r="CF31" s="110"/>
      <c r="CG31" s="110"/>
      <c r="CH31" s="110"/>
      <c r="CI31" s="110"/>
      <c r="CJ31" s="110"/>
      <c r="CK31" s="110"/>
      <c r="CL31" s="110"/>
      <c r="CM31" s="110"/>
      <c r="CN31" s="110"/>
      <c r="CO31" s="110"/>
      <c r="CP31" s="110"/>
      <c r="CQ31" s="110"/>
      <c r="CR31" s="110"/>
      <c r="CS31" s="110"/>
      <c r="CT31" s="110"/>
      <c r="CU31" s="178"/>
      <c r="CV31" s="178"/>
      <c r="CW31" s="178"/>
      <c r="CX31" s="178"/>
    </row>
    <row r="32" spans="1:102" ht="15" customHeight="1" x14ac:dyDescent="0.25">
      <c r="A32" s="55"/>
      <c r="B32" s="56" t="s">
        <v>110</v>
      </c>
      <c r="C32" s="56"/>
      <c r="D32" s="58"/>
      <c r="E32" s="109">
        <v>1926562.3125041998</v>
      </c>
      <c r="F32" s="110">
        <v>2198466.1964170001</v>
      </c>
      <c r="G32" s="110">
        <v>3320496.9389565997</v>
      </c>
      <c r="H32" s="110">
        <v>2313995.7428501197</v>
      </c>
      <c r="I32" s="110">
        <v>2639078.8173698699</v>
      </c>
      <c r="J32" s="110">
        <v>2490917.5362689798</v>
      </c>
      <c r="K32" s="110">
        <v>2471074.2693292</v>
      </c>
      <c r="L32" s="110">
        <v>2600148.0373393502</v>
      </c>
      <c r="M32" s="110">
        <v>2964208.0195349897</v>
      </c>
      <c r="N32" s="110">
        <v>3322959.02620319</v>
      </c>
      <c r="O32" s="110">
        <v>3319189.4681234099</v>
      </c>
      <c r="P32" s="110">
        <v>2871461.8780659195</v>
      </c>
      <c r="Q32" s="110">
        <v>2711793.1641959799</v>
      </c>
      <c r="R32" s="110">
        <v>3190229.3462691396</v>
      </c>
      <c r="S32" s="110">
        <v>3316276.8620446599</v>
      </c>
      <c r="T32" s="110">
        <v>3409991.0561072603</v>
      </c>
      <c r="U32" s="110">
        <v>3367392.4619479501</v>
      </c>
      <c r="V32" s="110">
        <v>3763261.7229768704</v>
      </c>
      <c r="W32" s="110">
        <v>3587733.4304059707</v>
      </c>
      <c r="X32" s="110">
        <v>3655100.1340399999</v>
      </c>
      <c r="Y32" s="110">
        <v>3595236.2747599999</v>
      </c>
      <c r="Z32" s="110">
        <v>2866668.8197900001</v>
      </c>
      <c r="AA32" s="110">
        <v>2728926.6576899998</v>
      </c>
      <c r="AB32" s="110">
        <v>2846150.3237200002</v>
      </c>
      <c r="AC32" s="110">
        <v>2865203.32381</v>
      </c>
      <c r="AD32" s="110">
        <v>2980850.3211900005</v>
      </c>
      <c r="AE32" s="110">
        <v>2806771.8605500003</v>
      </c>
      <c r="AF32" s="110">
        <v>2809277.9096900001</v>
      </c>
      <c r="AG32" s="110">
        <v>2783793.9309000005</v>
      </c>
      <c r="AH32" s="110">
        <v>2795531.6143300002</v>
      </c>
      <c r="AI32" s="110">
        <v>2970400.2840200001</v>
      </c>
      <c r="AJ32" s="110">
        <v>2982128.6173700001</v>
      </c>
      <c r="AK32" s="110">
        <v>3211242.3038599999</v>
      </c>
      <c r="AL32" s="110">
        <v>3059021.0291900001</v>
      </c>
      <c r="AM32" s="110">
        <v>3219312.02092</v>
      </c>
      <c r="AN32" s="110">
        <v>5481976.6586800003</v>
      </c>
      <c r="AO32" s="110">
        <v>6343901.3460799996</v>
      </c>
      <c r="AP32" s="110">
        <v>6418867.9599400004</v>
      </c>
      <c r="AQ32" s="110">
        <v>6568227.3405300006</v>
      </c>
      <c r="AR32" s="110">
        <v>6756577.7460600007</v>
      </c>
      <c r="AS32" s="110">
        <v>6326463.8432100005</v>
      </c>
      <c r="AT32" s="110">
        <v>7915173.3790300004</v>
      </c>
      <c r="AU32" s="110">
        <v>8004243.2772700004</v>
      </c>
      <c r="AV32" s="110">
        <v>7872042.4639299996</v>
      </c>
      <c r="AW32" s="110">
        <v>7765747.8710100017</v>
      </c>
      <c r="AX32" s="110">
        <v>7205080.8260300001</v>
      </c>
      <c r="AY32" s="110">
        <v>7397689.5235300008</v>
      </c>
      <c r="AZ32" s="110">
        <v>7287666.7045399994</v>
      </c>
      <c r="BA32" s="110">
        <v>7011712.3218399994</v>
      </c>
      <c r="BB32" s="110">
        <v>7077823.7300099991</v>
      </c>
      <c r="BC32" s="110">
        <v>7101706.6316200001</v>
      </c>
      <c r="BD32" s="110">
        <v>7801079.0808699997</v>
      </c>
      <c r="BE32" s="110">
        <v>8007175.8767099995</v>
      </c>
      <c r="BF32" s="110">
        <v>8477297.26461</v>
      </c>
      <c r="BG32" s="110">
        <v>8478994.0018399991</v>
      </c>
      <c r="BH32" s="110">
        <v>9411758.3173599988</v>
      </c>
      <c r="BI32" s="110">
        <v>9673587.858239999</v>
      </c>
      <c r="BJ32" s="110">
        <v>10150826.53998</v>
      </c>
      <c r="BK32" s="110">
        <v>10009698.97906</v>
      </c>
      <c r="BL32" s="110">
        <v>9698173.168279998</v>
      </c>
      <c r="BM32" s="110">
        <v>9121318.676789999</v>
      </c>
      <c r="BN32" s="110">
        <v>9700807.7979700007</v>
      </c>
      <c r="BO32" s="110">
        <v>12031484.140180001</v>
      </c>
      <c r="BP32" s="110">
        <v>7223452.2719599986</v>
      </c>
      <c r="BQ32" s="110">
        <v>8505669.8727199975</v>
      </c>
      <c r="BR32" s="110">
        <v>8335211.3929700004</v>
      </c>
      <c r="BS32" s="110">
        <v>8129636.5190599989</v>
      </c>
      <c r="BT32" s="110">
        <v>7839287.9262900017</v>
      </c>
      <c r="BU32" s="110">
        <v>7739897.8814300001</v>
      </c>
      <c r="BV32" s="110">
        <v>7514069.6066000005</v>
      </c>
      <c r="BW32" s="110">
        <v>7348933.7934099995</v>
      </c>
      <c r="BX32" s="110">
        <v>7391391.0579300011</v>
      </c>
      <c r="BY32" s="110">
        <v>5762839.8200000003</v>
      </c>
      <c r="BZ32" s="110">
        <v>5641932.2277000006</v>
      </c>
      <c r="CA32" s="110">
        <v>5751249.3230299996</v>
      </c>
      <c r="CB32" s="110">
        <v>5017236.4753399994</v>
      </c>
      <c r="CC32" s="110">
        <v>5038197.3821400004</v>
      </c>
      <c r="CD32" s="110">
        <v>5381228.9842699999</v>
      </c>
      <c r="CE32" s="110">
        <v>6665070.4573499998</v>
      </c>
      <c r="CF32" s="110">
        <v>7065102.0210800003</v>
      </c>
      <c r="CG32" s="110">
        <v>6151064.3759899996</v>
      </c>
      <c r="CH32" s="110">
        <v>6242540.4872499993</v>
      </c>
      <c r="CI32" s="110">
        <v>6430970.4527500002</v>
      </c>
      <c r="CJ32" s="110">
        <v>6675086.2355300002</v>
      </c>
      <c r="CK32" s="110">
        <v>6084624.3604999995</v>
      </c>
      <c r="CL32" s="110">
        <v>6310051.9726099996</v>
      </c>
      <c r="CM32" s="110">
        <v>6355536.5839200001</v>
      </c>
      <c r="CN32" s="110">
        <v>5586731.6531735528</v>
      </c>
      <c r="CO32" s="110">
        <v>5480002.5629898617</v>
      </c>
      <c r="CP32" s="110">
        <v>7325618.0642493144</v>
      </c>
      <c r="CQ32" s="178">
        <v>7057983.5152153959</v>
      </c>
      <c r="CR32" s="178">
        <v>7335269.3535663737</v>
      </c>
      <c r="CS32" s="178">
        <v>7769113.5328835174</v>
      </c>
      <c r="CT32" s="178">
        <v>9043304.0195120126</v>
      </c>
      <c r="CU32" s="178">
        <v>8866581.3877021</v>
      </c>
      <c r="CV32" s="178">
        <v>12103392.31706731</v>
      </c>
      <c r="CW32" s="178">
        <v>13524307.474836005</v>
      </c>
      <c r="CX32" s="178">
        <v>14221963.543526467</v>
      </c>
    </row>
    <row r="33" spans="1:102" ht="15" customHeight="1" x14ac:dyDescent="0.25">
      <c r="A33" s="55"/>
      <c r="B33" s="56" t="s">
        <v>46</v>
      </c>
      <c r="C33" s="56"/>
      <c r="D33" s="58"/>
      <c r="E33" s="109">
        <v>1710467.6666939999</v>
      </c>
      <c r="F33" s="110">
        <v>1770597.2115549999</v>
      </c>
      <c r="G33" s="110">
        <v>1419804.0842640002</v>
      </c>
      <c r="H33" s="110">
        <v>1457138.9948456301</v>
      </c>
      <c r="I33" s="110">
        <v>1395204.2449893034</v>
      </c>
      <c r="J33" s="110">
        <v>1307217.74614025</v>
      </c>
      <c r="K33" s="110">
        <v>1248386.6214858182</v>
      </c>
      <c r="L33" s="110">
        <v>1241176.9720504985</v>
      </c>
      <c r="M33" s="110">
        <v>1370612.5329073484</v>
      </c>
      <c r="N33" s="110">
        <v>1529922.00016928</v>
      </c>
      <c r="O33" s="110">
        <v>1668340.9202611099</v>
      </c>
      <c r="P33" s="110">
        <v>1602700.1063207802</v>
      </c>
      <c r="Q33" s="110">
        <v>1737118.70344153</v>
      </c>
      <c r="R33" s="110">
        <v>1842958.5436430702</v>
      </c>
      <c r="S33" s="110">
        <v>1749620.4663135502</v>
      </c>
      <c r="T33" s="110">
        <v>1740383.88800396</v>
      </c>
      <c r="U33" s="110">
        <v>1698482.9254692402</v>
      </c>
      <c r="V33" s="110">
        <v>1836545.9223505701</v>
      </c>
      <c r="W33" s="110">
        <v>1789426.0708519001</v>
      </c>
      <c r="X33" s="110">
        <v>1866504.04620696</v>
      </c>
      <c r="Y33" s="110">
        <v>1785215.2150699999</v>
      </c>
      <c r="Z33" s="110">
        <v>1817858.73551</v>
      </c>
      <c r="AA33" s="110">
        <v>1614279.8549000002</v>
      </c>
      <c r="AB33" s="110">
        <v>1779241.9710399997</v>
      </c>
      <c r="AC33" s="110">
        <v>1796622.2869899999</v>
      </c>
      <c r="AD33" s="110">
        <v>1949762.9082600002</v>
      </c>
      <c r="AE33" s="110">
        <v>2015943.86036</v>
      </c>
      <c r="AF33" s="110">
        <v>2140315.6158299996</v>
      </c>
      <c r="AG33" s="110">
        <v>2233663.7324299999</v>
      </c>
      <c r="AH33" s="110">
        <v>2161329.7942400007</v>
      </c>
      <c r="AI33" s="110">
        <v>2017943.6572199999</v>
      </c>
      <c r="AJ33" s="110">
        <v>2032894.6075899997</v>
      </c>
      <c r="AK33" s="110">
        <v>2311345.0327699995</v>
      </c>
      <c r="AL33" s="110">
        <v>2592852.4495099997</v>
      </c>
      <c r="AM33" s="110">
        <v>2511315.6189600001</v>
      </c>
      <c r="AN33" s="110">
        <v>2947287.9399800003</v>
      </c>
      <c r="AO33" s="110">
        <v>3062855.9892699998</v>
      </c>
      <c r="AP33" s="110">
        <v>3092578.2358800005</v>
      </c>
      <c r="AQ33" s="110">
        <v>3364778.5989900003</v>
      </c>
      <c r="AR33" s="110">
        <v>3386147.9136899998</v>
      </c>
      <c r="AS33" s="110">
        <v>3801725.0757900001</v>
      </c>
      <c r="AT33" s="110">
        <v>4663486.3700799998</v>
      </c>
      <c r="AU33" s="110">
        <v>4736878.6787999999</v>
      </c>
      <c r="AV33" s="110">
        <v>4755990.84767</v>
      </c>
      <c r="AW33" s="110">
        <v>5220784.3835300002</v>
      </c>
      <c r="AX33" s="110">
        <v>4645312.6099100001</v>
      </c>
      <c r="AY33" s="110">
        <v>4468943.8143199999</v>
      </c>
      <c r="AZ33" s="110">
        <v>4477526.8549000006</v>
      </c>
      <c r="BA33" s="110">
        <v>4346154.2333499994</v>
      </c>
      <c r="BB33" s="110">
        <v>4232293.6251299996</v>
      </c>
      <c r="BC33" s="110">
        <v>3923319.7516699992</v>
      </c>
      <c r="BD33" s="110">
        <v>3932435.9900699994</v>
      </c>
      <c r="BE33" s="110">
        <v>3923240.1660799999</v>
      </c>
      <c r="BF33" s="110">
        <v>3838666.6152499998</v>
      </c>
      <c r="BG33" s="110">
        <v>3983556.9865499996</v>
      </c>
      <c r="BH33" s="110">
        <v>4067864.24951</v>
      </c>
      <c r="BI33" s="110">
        <v>4434689.2611299995</v>
      </c>
      <c r="BJ33" s="110">
        <v>4354428.6411300004</v>
      </c>
      <c r="BK33" s="110">
        <v>4246713.1556099998</v>
      </c>
      <c r="BL33" s="110">
        <v>4227267.9031000007</v>
      </c>
      <c r="BM33" s="110">
        <v>4274987.9976199996</v>
      </c>
      <c r="BN33" s="110">
        <v>5390818.1018099999</v>
      </c>
      <c r="BO33" s="110">
        <v>5742892.4315299997</v>
      </c>
      <c r="BP33" s="110">
        <v>5752063.6255799998</v>
      </c>
      <c r="BQ33" s="110">
        <v>5316994.9382300004</v>
      </c>
      <c r="BR33" s="110">
        <v>4997932.2557999995</v>
      </c>
      <c r="BS33" s="110">
        <v>4819841.0078699999</v>
      </c>
      <c r="BT33" s="110">
        <v>4673072.8336800002</v>
      </c>
      <c r="BU33" s="110">
        <v>4715136.3418300003</v>
      </c>
      <c r="BV33" s="110">
        <v>5081175.2357700001</v>
      </c>
      <c r="BW33" s="110">
        <v>5432756.1240500007</v>
      </c>
      <c r="BX33" s="110">
        <v>5450022.7976600006</v>
      </c>
      <c r="BY33" s="110">
        <v>5371424.1549999993</v>
      </c>
      <c r="BZ33" s="110">
        <v>5404368.5856499998</v>
      </c>
      <c r="CA33" s="110">
        <v>6324321.0496100001</v>
      </c>
      <c r="CB33" s="110">
        <v>6324204.8071900001</v>
      </c>
      <c r="CC33" s="110">
        <v>6654386.02195</v>
      </c>
      <c r="CD33" s="110">
        <v>6075948.0394700002</v>
      </c>
      <c r="CE33" s="110">
        <v>6036885.4531999994</v>
      </c>
      <c r="CF33" s="110">
        <v>5512407.94625</v>
      </c>
      <c r="CG33" s="110">
        <v>5495767.2894600006</v>
      </c>
      <c r="CH33" s="110">
        <v>5526470.3410599995</v>
      </c>
      <c r="CI33" s="110">
        <v>5535550.8630500007</v>
      </c>
      <c r="CJ33" s="110">
        <v>5372453.0796499997</v>
      </c>
      <c r="CK33" s="110">
        <v>5023615.9202499995</v>
      </c>
      <c r="CL33" s="110">
        <v>5029449.4465199998</v>
      </c>
      <c r="CM33" s="110">
        <v>5008977.1101299999</v>
      </c>
      <c r="CN33" s="110">
        <v>4570896.4000966698</v>
      </c>
      <c r="CO33" s="110">
        <v>3143646.2330596303</v>
      </c>
      <c r="CP33" s="110">
        <v>3296403.1568981339</v>
      </c>
      <c r="CQ33" s="110">
        <v>3371774.8016049089</v>
      </c>
      <c r="CR33" s="110">
        <v>3903333.8410258438</v>
      </c>
      <c r="CS33" s="110">
        <v>3990358.2429914926</v>
      </c>
      <c r="CT33" s="110">
        <v>4534754.7514771046</v>
      </c>
      <c r="CU33" s="178">
        <v>4599654.2612066893</v>
      </c>
      <c r="CV33" s="178">
        <v>3162320.2241186909</v>
      </c>
      <c r="CW33" s="178">
        <v>11231612.065203061</v>
      </c>
      <c r="CX33" s="178">
        <v>12973781.968721844</v>
      </c>
    </row>
    <row r="34" spans="1:102" ht="15" customHeight="1" x14ac:dyDescent="0.25">
      <c r="A34" s="55"/>
      <c r="B34" s="49" t="s">
        <v>60</v>
      </c>
      <c r="C34" s="56"/>
      <c r="D34" s="58"/>
      <c r="E34" s="107">
        <v>3637029.9791981997</v>
      </c>
      <c r="F34" s="108">
        <v>3969063.4079720001</v>
      </c>
      <c r="G34" s="108">
        <v>4740301.0232205996</v>
      </c>
      <c r="H34" s="108">
        <v>3771134.7376957498</v>
      </c>
      <c r="I34" s="108">
        <v>4034283.0623591733</v>
      </c>
      <c r="J34" s="108">
        <v>3798135.2824092298</v>
      </c>
      <c r="K34" s="108">
        <v>3719460.8908150182</v>
      </c>
      <c r="L34" s="108">
        <v>3841325.0093898484</v>
      </c>
      <c r="M34" s="108">
        <v>4334820.5524423383</v>
      </c>
      <c r="N34" s="108">
        <v>4852881.02637247</v>
      </c>
      <c r="O34" s="108">
        <v>4987530.3883845201</v>
      </c>
      <c r="P34" s="108">
        <v>4474161.9843866993</v>
      </c>
      <c r="Q34" s="108">
        <v>4448911.8676375095</v>
      </c>
      <c r="R34" s="108">
        <v>5033187.8899122095</v>
      </c>
      <c r="S34" s="108">
        <v>5065897.3283582106</v>
      </c>
      <c r="T34" s="108">
        <v>5150374.9441112205</v>
      </c>
      <c r="U34" s="108">
        <v>5065875.3874171898</v>
      </c>
      <c r="V34" s="108">
        <v>5599807.6453274405</v>
      </c>
      <c r="W34" s="108">
        <v>5377159.5012578703</v>
      </c>
      <c r="X34" s="108">
        <v>5521604.1802469604</v>
      </c>
      <c r="Y34" s="108">
        <v>5380451.4898300003</v>
      </c>
      <c r="Z34" s="108">
        <v>4684527.5553000001</v>
      </c>
      <c r="AA34" s="108">
        <v>4343206.5125900004</v>
      </c>
      <c r="AB34" s="108">
        <v>4625392.29476</v>
      </c>
      <c r="AC34" s="108">
        <v>4661825.6107999999</v>
      </c>
      <c r="AD34" s="108">
        <v>4930613.2294500005</v>
      </c>
      <c r="AE34" s="108">
        <v>4822715.7209100006</v>
      </c>
      <c r="AF34" s="108">
        <v>4949593.5255199997</v>
      </c>
      <c r="AG34" s="108">
        <v>5017457.6633299999</v>
      </c>
      <c r="AH34" s="108">
        <v>4956861.4085700009</v>
      </c>
      <c r="AI34" s="108">
        <v>4988343.9412399996</v>
      </c>
      <c r="AJ34" s="108">
        <v>5015023.2249599993</v>
      </c>
      <c r="AK34" s="108">
        <v>5522587.3366299998</v>
      </c>
      <c r="AL34" s="108">
        <v>5651873.4786999999</v>
      </c>
      <c r="AM34" s="108">
        <v>5730627.6398799997</v>
      </c>
      <c r="AN34" s="108">
        <v>8429264.5986599997</v>
      </c>
      <c r="AO34" s="108">
        <v>9406757.3353499994</v>
      </c>
      <c r="AP34" s="108">
        <v>9511446.19582</v>
      </c>
      <c r="AQ34" s="108">
        <v>9933005.9395200014</v>
      </c>
      <c r="AR34" s="108">
        <v>10142725.65975</v>
      </c>
      <c r="AS34" s="108">
        <v>10128188.919</v>
      </c>
      <c r="AT34" s="108">
        <v>12578659.74911</v>
      </c>
      <c r="AU34" s="108">
        <v>12741121.95607</v>
      </c>
      <c r="AV34" s="108">
        <v>12628033.3116</v>
      </c>
      <c r="AW34" s="108">
        <v>12986532.254540002</v>
      </c>
      <c r="AX34" s="108">
        <v>11850393.435940001</v>
      </c>
      <c r="AY34" s="108">
        <v>11866633.337850001</v>
      </c>
      <c r="AZ34" s="108">
        <v>11765193.55944</v>
      </c>
      <c r="BA34" s="108">
        <v>11357866.555189999</v>
      </c>
      <c r="BB34" s="108">
        <v>11310117.355139999</v>
      </c>
      <c r="BC34" s="108">
        <v>11025026.38329</v>
      </c>
      <c r="BD34" s="108">
        <v>11733515.070939999</v>
      </c>
      <c r="BE34" s="108">
        <v>11930416.042789999</v>
      </c>
      <c r="BF34" s="108">
        <v>12315963.879859999</v>
      </c>
      <c r="BG34" s="108">
        <v>12462550.988389999</v>
      </c>
      <c r="BH34" s="108">
        <v>13479622.566869998</v>
      </c>
      <c r="BI34" s="108">
        <v>14108277.119369999</v>
      </c>
      <c r="BJ34" s="108">
        <v>14505255.18111</v>
      </c>
      <c r="BK34" s="108">
        <v>14256412.134670001</v>
      </c>
      <c r="BL34" s="108">
        <v>13925441.071379999</v>
      </c>
      <c r="BM34" s="108">
        <v>13396306.674409999</v>
      </c>
      <c r="BN34" s="108">
        <v>15091625.899780001</v>
      </c>
      <c r="BO34" s="108">
        <v>17774376.571710002</v>
      </c>
      <c r="BP34" s="108">
        <v>12975515.897539999</v>
      </c>
      <c r="BQ34" s="108">
        <v>13822664.810949998</v>
      </c>
      <c r="BR34" s="108">
        <v>13333143.648770001</v>
      </c>
      <c r="BS34" s="108">
        <v>12949477.526929999</v>
      </c>
      <c r="BT34" s="108">
        <v>12512360.759970002</v>
      </c>
      <c r="BU34" s="108">
        <v>12455034.22326</v>
      </c>
      <c r="BV34" s="108">
        <v>12595244.84237</v>
      </c>
      <c r="BW34" s="108">
        <v>12781689.91746</v>
      </c>
      <c r="BX34" s="108">
        <v>12841413.855590001</v>
      </c>
      <c r="BY34" s="108">
        <v>11134263.975</v>
      </c>
      <c r="BZ34" s="108">
        <v>11046300.813349999</v>
      </c>
      <c r="CA34" s="108">
        <v>12075570.372639999</v>
      </c>
      <c r="CB34" s="108">
        <v>11341441.282529999</v>
      </c>
      <c r="CC34" s="108">
        <v>11692583.40409</v>
      </c>
      <c r="CD34" s="108">
        <v>11457177.023740001</v>
      </c>
      <c r="CE34" s="108">
        <v>12701955.910549998</v>
      </c>
      <c r="CF34" s="108">
        <v>12577509.967330001</v>
      </c>
      <c r="CG34" s="108">
        <v>11646831.665449999</v>
      </c>
      <c r="CH34" s="108">
        <v>11769010.828309998</v>
      </c>
      <c r="CI34" s="108">
        <v>11966521.3158</v>
      </c>
      <c r="CJ34" s="108">
        <v>12047539.31518</v>
      </c>
      <c r="CK34" s="108">
        <v>11108240.280749999</v>
      </c>
      <c r="CL34" s="108">
        <v>11339501.419129999</v>
      </c>
      <c r="CM34" s="108">
        <v>11364513.694049999</v>
      </c>
      <c r="CN34" s="108">
        <v>10157628.053270223</v>
      </c>
      <c r="CO34" s="108">
        <v>8623648.7960494924</v>
      </c>
      <c r="CP34" s="108">
        <v>10622021.221147448</v>
      </c>
      <c r="CQ34" s="108">
        <v>10429758.316820305</v>
      </c>
      <c r="CR34" s="108">
        <v>11238603.194592217</v>
      </c>
      <c r="CS34" s="108">
        <v>11759471.77587501</v>
      </c>
      <c r="CT34" s="108">
        <v>13578058.770989116</v>
      </c>
      <c r="CU34" s="108">
        <v>13466235.64890879</v>
      </c>
      <c r="CV34" s="108">
        <v>15265712.541186001</v>
      </c>
      <c r="CW34" s="108">
        <v>24755919.540039066</v>
      </c>
      <c r="CX34" s="108">
        <v>27195745.512248311</v>
      </c>
    </row>
    <row r="35" spans="1:102" ht="15" customHeight="1" x14ac:dyDescent="0.25">
      <c r="A35" s="65"/>
      <c r="B35" s="66"/>
      <c r="C35" s="66" t="s">
        <v>6</v>
      </c>
      <c r="D35" s="67" t="s">
        <v>61</v>
      </c>
      <c r="E35" s="111">
        <v>1785866.39091352</v>
      </c>
      <c r="F35" s="112">
        <v>2593406.67</v>
      </c>
      <c r="G35" s="112">
        <v>3570807.5466467706</v>
      </c>
      <c r="H35" s="112">
        <v>4561134.0232531009</v>
      </c>
      <c r="I35" s="112">
        <v>6186776.841</v>
      </c>
      <c r="J35" s="112">
        <v>6730065.8262032205</v>
      </c>
      <c r="K35" s="112">
        <v>6647487.1210000003</v>
      </c>
      <c r="L35" s="112">
        <v>6981676.6529999999</v>
      </c>
      <c r="M35" s="112">
        <v>8795540.8230000008</v>
      </c>
      <c r="N35" s="112">
        <v>8831537.0549999997</v>
      </c>
      <c r="O35" s="112">
        <v>8998308.0380000006</v>
      </c>
      <c r="P35" s="112">
        <v>8692816.9409999996</v>
      </c>
      <c r="Q35" s="112">
        <v>8962533.9434222504</v>
      </c>
      <c r="R35" s="112">
        <v>8911880.7400000002</v>
      </c>
      <c r="S35" s="112">
        <v>8979515.5690000001</v>
      </c>
      <c r="T35" s="112">
        <v>9381520.3579999991</v>
      </c>
      <c r="U35" s="112">
        <v>9379484.9710000008</v>
      </c>
      <c r="V35" s="112">
        <v>9201769.3460000008</v>
      </c>
      <c r="W35" s="112">
        <v>9238721.8289999999</v>
      </c>
      <c r="X35" s="112">
        <v>9284035.9900000002</v>
      </c>
      <c r="Y35" s="112">
        <v>9318427.8839999996</v>
      </c>
      <c r="Z35" s="112">
        <v>9119032.5280000009</v>
      </c>
      <c r="AA35" s="112">
        <v>9204613.2259999998</v>
      </c>
      <c r="AB35" s="112">
        <v>9696931.3049999997</v>
      </c>
      <c r="AC35" s="112">
        <v>9907435.9529999997</v>
      </c>
      <c r="AD35" s="112">
        <v>10097749.00553591</v>
      </c>
      <c r="AE35" s="112">
        <v>10011784.914999999</v>
      </c>
      <c r="AF35" s="112">
        <v>11326970.375</v>
      </c>
      <c r="AG35" s="112">
        <v>10021885.267000001</v>
      </c>
      <c r="AH35" s="112">
        <v>10038839.253412399</v>
      </c>
      <c r="AI35" s="112">
        <v>10007670.831</v>
      </c>
      <c r="AJ35" s="112">
        <v>10146634.65248205</v>
      </c>
      <c r="AK35" s="112">
        <v>10609074.376590602</v>
      </c>
      <c r="AL35" s="112">
        <v>8876769.5392849799</v>
      </c>
      <c r="AM35" s="112">
        <v>8970238.673585739</v>
      </c>
      <c r="AN35" s="112">
        <v>9007670.9355738387</v>
      </c>
      <c r="AO35" s="112">
        <v>9045272.9319402296</v>
      </c>
      <c r="AP35" s="112">
        <v>9123430.9780732598</v>
      </c>
      <c r="AQ35" s="112">
        <v>8997275.8845692426</v>
      </c>
      <c r="AR35" s="112">
        <v>8630133.4469553512</v>
      </c>
      <c r="AS35" s="112">
        <v>9156974.7461763918</v>
      </c>
      <c r="AT35" s="112">
        <v>9294663.9950531013</v>
      </c>
      <c r="AU35" s="112">
        <v>9207567.9476520568</v>
      </c>
      <c r="AV35" s="112">
        <v>9247904.2507569976</v>
      </c>
      <c r="AW35" s="112">
        <v>9260700.5197470803</v>
      </c>
      <c r="AX35" s="112">
        <v>7192088.8721888298</v>
      </c>
      <c r="AY35" s="112">
        <v>7210158.0820000004</v>
      </c>
      <c r="AZ35" s="112">
        <v>7230755.0070000002</v>
      </c>
      <c r="BA35" s="112">
        <v>7281857.0530000003</v>
      </c>
      <c r="BB35" s="112">
        <v>7262749.9850000003</v>
      </c>
      <c r="BC35" s="112">
        <v>7283259.483</v>
      </c>
      <c r="BD35" s="112">
        <v>7313118.4040000001</v>
      </c>
      <c r="BE35" s="112">
        <v>7334414.852</v>
      </c>
      <c r="BF35" s="112">
        <v>7335727.1359999999</v>
      </c>
      <c r="BG35" s="112">
        <v>7321739.7539999997</v>
      </c>
      <c r="BH35" s="112">
        <v>7344283.2640000004</v>
      </c>
      <c r="BI35" s="112">
        <v>6929145.273</v>
      </c>
      <c r="BJ35" s="112">
        <v>7022408.426</v>
      </c>
      <c r="BK35" s="112">
        <v>7066071.3049999997</v>
      </c>
      <c r="BL35" s="112">
        <v>7093178.5999999996</v>
      </c>
      <c r="BM35" s="112">
        <v>7584842.7060000002</v>
      </c>
      <c r="BN35" s="112">
        <v>7695021.9510000004</v>
      </c>
      <c r="BO35" s="112">
        <v>7691540.4850000003</v>
      </c>
      <c r="BP35" s="112">
        <v>7604757.2319999998</v>
      </c>
      <c r="BQ35" s="112">
        <v>7670287.2989999996</v>
      </c>
      <c r="BR35" s="112">
        <v>7810966.2520000003</v>
      </c>
      <c r="BS35" s="112">
        <v>8606315.4685220011</v>
      </c>
      <c r="BT35" s="112">
        <v>7715600.0449480005</v>
      </c>
      <c r="BU35" s="112">
        <v>7739181.6072089998</v>
      </c>
      <c r="BV35" s="112">
        <v>7748436.688147</v>
      </c>
      <c r="BW35" s="112">
        <v>7763820.8507494694</v>
      </c>
      <c r="BX35" s="112">
        <v>7743057.524170531</v>
      </c>
      <c r="BY35" s="342">
        <v>7633856.3128776299</v>
      </c>
      <c r="BZ35" s="342">
        <v>7481343.1659762207</v>
      </c>
      <c r="CA35" s="342">
        <v>7197836.7197016794</v>
      </c>
      <c r="CB35" s="342">
        <v>7340869.4212276489</v>
      </c>
      <c r="CC35" s="342">
        <v>7352698.9256402692</v>
      </c>
      <c r="CD35" s="342">
        <v>7505297.8787100092</v>
      </c>
      <c r="CE35" s="342">
        <v>7505297.8787100092</v>
      </c>
      <c r="CF35" s="342">
        <v>7550641.0375261493</v>
      </c>
      <c r="CG35" s="342">
        <v>7558018.4940799605</v>
      </c>
      <c r="CH35" s="342">
        <v>7629091.6614247113</v>
      </c>
      <c r="CI35" s="342">
        <v>7615583.5178470397</v>
      </c>
      <c r="CJ35" s="342">
        <v>7671853.3506300198</v>
      </c>
      <c r="CK35" s="342">
        <v>7711235.4484998602</v>
      </c>
      <c r="CL35" s="342">
        <v>7732517.1891627004</v>
      </c>
      <c r="CM35" s="342">
        <v>7765757.3540027589</v>
      </c>
      <c r="CN35" s="342">
        <v>7810523.3771523898</v>
      </c>
      <c r="CO35" s="342">
        <v>7896059.9375531999</v>
      </c>
      <c r="CP35" s="342">
        <v>7670406.2266316405</v>
      </c>
      <c r="CQ35" s="342">
        <v>7671389.4260798497</v>
      </c>
      <c r="CR35" s="342">
        <v>7671389.4260798497</v>
      </c>
      <c r="CS35" s="342">
        <v>7675307.5358179808</v>
      </c>
      <c r="CT35" s="342">
        <v>7499646.9408679614</v>
      </c>
      <c r="CU35" s="337">
        <v>7420637.2202365203</v>
      </c>
      <c r="CV35" s="337">
        <v>7414392.0575312804</v>
      </c>
      <c r="CW35" s="337">
        <v>7407278.5570699805</v>
      </c>
      <c r="CX35" s="337">
        <v>7298977.321832641</v>
      </c>
    </row>
    <row r="36" spans="1:102" ht="15" customHeight="1" x14ac:dyDescent="0.25">
      <c r="A36" s="65"/>
      <c r="B36" s="66"/>
      <c r="C36" s="66" t="s">
        <v>6</v>
      </c>
      <c r="D36" s="67" t="s">
        <v>95</v>
      </c>
      <c r="E36" s="111">
        <v>0</v>
      </c>
      <c r="F36" s="112">
        <v>0</v>
      </c>
      <c r="G36" s="112">
        <v>0</v>
      </c>
      <c r="H36" s="112">
        <v>0</v>
      </c>
      <c r="I36" s="112">
        <v>0</v>
      </c>
      <c r="J36" s="112">
        <v>0</v>
      </c>
      <c r="K36" s="112">
        <v>0</v>
      </c>
      <c r="L36" s="112">
        <v>0</v>
      </c>
      <c r="M36" s="112">
        <v>0</v>
      </c>
      <c r="N36" s="112">
        <v>0</v>
      </c>
      <c r="O36" s="112">
        <v>0</v>
      </c>
      <c r="P36" s="112">
        <v>0</v>
      </c>
      <c r="Q36" s="112">
        <v>0</v>
      </c>
      <c r="R36" s="112">
        <v>0</v>
      </c>
      <c r="S36" s="112">
        <v>0</v>
      </c>
      <c r="T36" s="112">
        <v>0</v>
      </c>
      <c r="U36" s="112">
        <v>0</v>
      </c>
      <c r="V36" s="112">
        <v>0</v>
      </c>
      <c r="W36" s="112">
        <v>0</v>
      </c>
      <c r="X36" s="112">
        <v>0</v>
      </c>
      <c r="Y36" s="112">
        <v>0</v>
      </c>
      <c r="Z36" s="112">
        <v>0</v>
      </c>
      <c r="AA36" s="112">
        <v>0</v>
      </c>
      <c r="AB36" s="112">
        <v>0</v>
      </c>
      <c r="AC36" s="112">
        <v>0</v>
      </c>
      <c r="AD36" s="112">
        <v>0</v>
      </c>
      <c r="AE36" s="112">
        <v>0</v>
      </c>
      <c r="AF36" s="112">
        <v>0</v>
      </c>
      <c r="AG36" s="112">
        <v>0</v>
      </c>
      <c r="AH36" s="112">
        <v>0</v>
      </c>
      <c r="AI36" s="112">
        <v>0</v>
      </c>
      <c r="AJ36" s="112">
        <v>0</v>
      </c>
      <c r="AK36" s="112">
        <v>0</v>
      </c>
      <c r="AL36" s="112">
        <v>0</v>
      </c>
      <c r="AM36" s="112">
        <v>0</v>
      </c>
      <c r="AN36" s="112">
        <v>0</v>
      </c>
      <c r="AO36" s="112">
        <v>0</v>
      </c>
      <c r="AP36" s="112">
        <v>0</v>
      </c>
      <c r="AQ36" s="112">
        <v>0</v>
      </c>
      <c r="AR36" s="112">
        <v>0</v>
      </c>
      <c r="AS36" s="112">
        <v>0</v>
      </c>
      <c r="AT36" s="112">
        <v>0</v>
      </c>
      <c r="AU36" s="349">
        <v>115960.423402</v>
      </c>
      <c r="AV36" s="350">
        <v>666470</v>
      </c>
      <c r="AW36" s="350">
        <v>1314500</v>
      </c>
      <c r="AX36" s="351">
        <v>1795844.9793931199</v>
      </c>
      <c r="AY36" s="349">
        <v>2367844.9793931199</v>
      </c>
      <c r="AZ36" s="350">
        <v>2719941.8442048887</v>
      </c>
      <c r="BA36" s="350">
        <v>2850941.8442049888</v>
      </c>
      <c r="BB36" s="351">
        <v>3067941.8442049888</v>
      </c>
      <c r="BC36" s="349">
        <v>3177946.6452139886</v>
      </c>
      <c r="BD36" s="350">
        <v>3386946.6452139886</v>
      </c>
      <c r="BE36" s="350">
        <v>3489486.2233495386</v>
      </c>
      <c r="BF36" s="351">
        <v>3850916.2233495386</v>
      </c>
      <c r="BG36" s="349">
        <v>2251836.7751395386</v>
      </c>
      <c r="BH36" s="350">
        <v>1373302.4982035386</v>
      </c>
      <c r="BI36" s="350">
        <v>1703567.2533585986</v>
      </c>
      <c r="BJ36" s="351">
        <v>1703567.2533585986</v>
      </c>
      <c r="BK36" s="349">
        <v>1756056.1652646407</v>
      </c>
      <c r="BL36" s="350">
        <v>1422984.3652961457</v>
      </c>
      <c r="BM36" s="350">
        <v>1693914.1562783276</v>
      </c>
      <c r="BN36" s="351">
        <v>1522577.6738338945</v>
      </c>
      <c r="BO36" s="349">
        <v>1758382.4879455362</v>
      </c>
      <c r="BP36" s="350">
        <v>1758382.4879455362</v>
      </c>
      <c r="BQ36" s="350">
        <v>2105929.3164979639</v>
      </c>
      <c r="BR36" s="351">
        <v>2105929.3164979639</v>
      </c>
      <c r="BS36" s="349">
        <v>2593469.1696620029</v>
      </c>
      <c r="BT36" s="350">
        <v>2593469.1696620029</v>
      </c>
      <c r="BU36" s="350">
        <v>2917295.1884783558</v>
      </c>
      <c r="BV36" s="350">
        <v>3378789.9540287219</v>
      </c>
      <c r="BW36" s="350">
        <v>791599.99999999988</v>
      </c>
      <c r="BX36" s="350">
        <v>1838600</v>
      </c>
      <c r="BY36" s="370">
        <v>3059600</v>
      </c>
      <c r="BZ36" s="370">
        <v>3812716.6046770001</v>
      </c>
      <c r="CA36" s="342">
        <v>4333967.2795989998</v>
      </c>
      <c r="CB36" s="342">
        <v>3360378.5000655274</v>
      </c>
      <c r="CC36" s="342">
        <v>1570566.7844947674</v>
      </c>
      <c r="CD36" s="342">
        <v>250965.67104557878</v>
      </c>
      <c r="CE36" s="342">
        <v>206882.67104557878</v>
      </c>
      <c r="CF36" s="342">
        <v>0</v>
      </c>
      <c r="CG36" s="342">
        <v>0</v>
      </c>
      <c r="CH36" s="342">
        <v>318762.46799084003</v>
      </c>
      <c r="CI36" s="342">
        <v>1716672.0154894898</v>
      </c>
      <c r="CJ36" s="342">
        <v>3853468.2373433895</v>
      </c>
      <c r="CK36" s="342">
        <v>7294985.8678897489</v>
      </c>
      <c r="CL36" s="342">
        <v>7895001.6569599099</v>
      </c>
      <c r="CM36" s="342">
        <v>14249473.296584569</v>
      </c>
      <c r="CN36" s="342">
        <v>16961441.390748389</v>
      </c>
      <c r="CO36" s="342">
        <v>20428920.487423148</v>
      </c>
      <c r="CP36" s="342">
        <v>26346529.790272735</v>
      </c>
      <c r="CQ36" s="342">
        <v>34192590.838221736</v>
      </c>
      <c r="CR36" s="337">
        <v>30945687.417572625</v>
      </c>
      <c r="CS36" s="337">
        <v>25722792.678149808</v>
      </c>
      <c r="CT36" s="337">
        <v>20520873.176307879</v>
      </c>
      <c r="CU36" s="337">
        <v>22430648.582309548</v>
      </c>
      <c r="CV36" s="337">
        <v>12095371.269440008</v>
      </c>
      <c r="CW36" s="337">
        <v>9030595.1933404878</v>
      </c>
      <c r="CX36" s="337">
        <v>7658056.875839239</v>
      </c>
    </row>
    <row r="37" spans="1:102" ht="15" customHeight="1" x14ac:dyDescent="0.25">
      <c r="A37" s="65"/>
      <c r="B37" s="70" t="s">
        <v>14</v>
      </c>
      <c r="C37" s="66"/>
      <c r="D37" s="67"/>
      <c r="E37" s="113">
        <v>5422896.3701117197</v>
      </c>
      <c r="F37" s="114">
        <v>6562470.0779720005</v>
      </c>
      <c r="G37" s="114">
        <v>8311108.5698673707</v>
      </c>
      <c r="H37" s="114">
        <v>8332268.7609488508</v>
      </c>
      <c r="I37" s="114">
        <v>10221059.903359173</v>
      </c>
      <c r="J37" s="114">
        <v>10528201.10861245</v>
      </c>
      <c r="K37" s="114">
        <v>10366948.011815019</v>
      </c>
      <c r="L37" s="114">
        <v>10823001.662389848</v>
      </c>
      <c r="M37" s="114">
        <v>13130361.375442339</v>
      </c>
      <c r="N37" s="114">
        <v>13684418.08137247</v>
      </c>
      <c r="O37" s="114">
        <v>13985838.42638452</v>
      </c>
      <c r="P37" s="114">
        <v>13166978.925386699</v>
      </c>
      <c r="Q37" s="114">
        <v>13411445.81105976</v>
      </c>
      <c r="R37" s="114">
        <v>13945068.629912209</v>
      </c>
      <c r="S37" s="114">
        <v>14045412.897358211</v>
      </c>
      <c r="T37" s="114">
        <v>14531895.30211122</v>
      </c>
      <c r="U37" s="114">
        <v>14445360.358417191</v>
      </c>
      <c r="V37" s="114">
        <v>14801576.991327442</v>
      </c>
      <c r="W37" s="114">
        <v>14615881.33025787</v>
      </c>
      <c r="X37" s="114">
        <v>14805640.170246961</v>
      </c>
      <c r="Y37" s="114">
        <v>14698879.37383</v>
      </c>
      <c r="Z37" s="114">
        <v>13803560.083300002</v>
      </c>
      <c r="AA37" s="114">
        <v>13547819.73859</v>
      </c>
      <c r="AB37" s="114">
        <v>14322323.59976</v>
      </c>
      <c r="AC37" s="114">
        <v>14569261.5638</v>
      </c>
      <c r="AD37" s="114">
        <v>15028362.23498591</v>
      </c>
      <c r="AE37" s="114">
        <v>14834500.635910001</v>
      </c>
      <c r="AF37" s="114">
        <v>16276563.900520001</v>
      </c>
      <c r="AG37" s="114">
        <v>15039342.930330001</v>
      </c>
      <c r="AH37" s="114">
        <v>14995700.6619824</v>
      </c>
      <c r="AI37" s="114">
        <v>14996014.77224</v>
      </c>
      <c r="AJ37" s="114">
        <v>15161657.877442049</v>
      </c>
      <c r="AK37" s="114">
        <v>16131661.713220602</v>
      </c>
      <c r="AL37" s="114">
        <v>14528643.017984979</v>
      </c>
      <c r="AM37" s="114">
        <v>14700866.313465739</v>
      </c>
      <c r="AN37" s="114">
        <v>17436935.534233838</v>
      </c>
      <c r="AO37" s="114">
        <v>18452030.267290227</v>
      </c>
      <c r="AP37" s="114">
        <v>18634877.173893258</v>
      </c>
      <c r="AQ37" s="114">
        <v>18930281.824089244</v>
      </c>
      <c r="AR37" s="114">
        <v>18772859.106705353</v>
      </c>
      <c r="AS37" s="114">
        <v>19285163.665176392</v>
      </c>
      <c r="AT37" s="114">
        <v>21873323.744163103</v>
      </c>
      <c r="AU37" s="114">
        <v>22064650.327124055</v>
      </c>
      <c r="AV37" s="114">
        <v>22542407.562356997</v>
      </c>
      <c r="AW37" s="114">
        <v>23561732.774287082</v>
      </c>
      <c r="AX37" s="114">
        <v>20838327.287521951</v>
      </c>
      <c r="AY37" s="114">
        <v>21444636.39924312</v>
      </c>
      <c r="AZ37" s="114">
        <v>21715890.410644889</v>
      </c>
      <c r="BA37" s="114">
        <v>21490665.452394988</v>
      </c>
      <c r="BB37" s="114">
        <v>21640809.184344988</v>
      </c>
      <c r="BC37" s="114">
        <v>21486232.511503987</v>
      </c>
      <c r="BD37" s="114">
        <v>22433580.120153986</v>
      </c>
      <c r="BE37" s="114">
        <v>22754317.118139539</v>
      </c>
      <c r="BF37" s="114">
        <v>23502607.239209536</v>
      </c>
      <c r="BG37" s="114">
        <v>22036127.51752954</v>
      </c>
      <c r="BH37" s="114">
        <v>22197208.329073537</v>
      </c>
      <c r="BI37" s="114">
        <v>22740989.645728599</v>
      </c>
      <c r="BJ37" s="114">
        <v>23231230.8604686</v>
      </c>
      <c r="BK37" s="114">
        <v>23078539.60493464</v>
      </c>
      <c r="BL37" s="114">
        <v>22441604.036676142</v>
      </c>
      <c r="BM37" s="114">
        <v>22675063.536688328</v>
      </c>
      <c r="BN37" s="114">
        <v>24309225.524613898</v>
      </c>
      <c r="BO37" s="114">
        <v>27224299.544655539</v>
      </c>
      <c r="BP37" s="114">
        <v>22338655.617485538</v>
      </c>
      <c r="BQ37" s="114">
        <v>23598881.426447961</v>
      </c>
      <c r="BR37" s="114">
        <v>23250039.217267964</v>
      </c>
      <c r="BS37" s="114">
        <v>24149262.165114004</v>
      </c>
      <c r="BT37" s="114">
        <v>22821429.974580005</v>
      </c>
      <c r="BU37" s="114">
        <v>23111511.018947355</v>
      </c>
      <c r="BV37" s="114">
        <v>23722471.484545723</v>
      </c>
      <c r="BW37" s="114">
        <v>21337110.768209469</v>
      </c>
      <c r="BX37" s="114">
        <v>22423071.379760534</v>
      </c>
      <c r="BY37" s="114">
        <v>21827720.28787763</v>
      </c>
      <c r="BZ37" s="114">
        <v>22340360.584003218</v>
      </c>
      <c r="CA37" s="114">
        <v>23607374.371940676</v>
      </c>
      <c r="CB37" s="114">
        <v>22042689.203823175</v>
      </c>
      <c r="CC37" s="114">
        <v>20615849.114225037</v>
      </c>
      <c r="CD37" s="114">
        <v>19213440.573495589</v>
      </c>
      <c r="CE37" s="114">
        <v>20414136.460305586</v>
      </c>
      <c r="CF37" s="114">
        <v>20128151.004856151</v>
      </c>
      <c r="CG37" s="114">
        <v>19204850.159529962</v>
      </c>
      <c r="CH37" s="114">
        <v>19716864.957725551</v>
      </c>
      <c r="CI37" s="114">
        <v>21298776.849136528</v>
      </c>
      <c r="CJ37" s="114">
        <v>23572860.903153408</v>
      </c>
      <c r="CK37" s="114">
        <v>26114461.597139604</v>
      </c>
      <c r="CL37" s="114">
        <v>26967020.265252609</v>
      </c>
      <c r="CM37" s="114">
        <v>33379744.344637327</v>
      </c>
      <c r="CN37" s="114">
        <v>34929592.821171001</v>
      </c>
      <c r="CO37" s="114">
        <v>36948629.221025839</v>
      </c>
      <c r="CP37" s="114">
        <v>44638957.238051824</v>
      </c>
      <c r="CQ37" s="114">
        <v>52293738.581121892</v>
      </c>
      <c r="CR37" s="114">
        <v>49855680.038244694</v>
      </c>
      <c r="CS37" s="114">
        <v>45157571.989842802</v>
      </c>
      <c r="CT37" s="114">
        <v>41598578.888164952</v>
      </c>
      <c r="CU37" s="114">
        <v>43317521.451454863</v>
      </c>
      <c r="CV37" s="114">
        <v>34775475.86815729</v>
      </c>
      <c r="CW37" s="114">
        <v>41193793.29044953</v>
      </c>
      <c r="CX37" s="114">
        <v>42152779.70992019</v>
      </c>
    </row>
    <row r="38" spans="1:102" ht="3.75" customHeight="1" x14ac:dyDescent="0.25">
      <c r="A38" s="73"/>
      <c r="B38" s="74"/>
      <c r="C38" s="74"/>
      <c r="D38" s="75"/>
      <c r="E38" s="115"/>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16"/>
      <c r="AM38" s="116"/>
      <c r="AN38" s="116"/>
      <c r="AO38" s="116"/>
      <c r="AP38" s="116"/>
      <c r="AQ38" s="116"/>
      <c r="AR38" s="116"/>
      <c r="AS38" s="116"/>
      <c r="AT38" s="116"/>
      <c r="AU38" s="116"/>
      <c r="AV38" s="116"/>
      <c r="AW38" s="116"/>
      <c r="AX38" s="116"/>
      <c r="AY38" s="116"/>
      <c r="AZ38" s="116"/>
      <c r="BA38" s="116"/>
      <c r="BB38" s="116"/>
      <c r="BC38" s="116"/>
      <c r="BD38" s="116"/>
      <c r="BE38" s="116"/>
      <c r="BF38" s="116"/>
      <c r="BG38" s="116"/>
      <c r="BH38" s="116"/>
      <c r="BI38" s="116"/>
      <c r="BJ38" s="116"/>
      <c r="BK38" s="116"/>
      <c r="BL38" s="116"/>
      <c r="BM38" s="116"/>
      <c r="BN38" s="116"/>
      <c r="BO38" s="116"/>
      <c r="BP38" s="116"/>
      <c r="BQ38" s="116"/>
      <c r="BR38" s="116"/>
      <c r="BS38" s="116"/>
      <c r="BT38" s="116"/>
      <c r="BU38" s="116"/>
      <c r="BV38" s="116"/>
      <c r="BW38" s="116"/>
      <c r="BX38" s="116"/>
      <c r="BY38" s="116"/>
      <c r="BZ38" s="116"/>
      <c r="CA38" s="116"/>
      <c r="CB38" s="116"/>
      <c r="CC38" s="116"/>
      <c r="CD38" s="116"/>
      <c r="CE38" s="116"/>
      <c r="CF38" s="116"/>
      <c r="CG38" s="116"/>
      <c r="CH38" s="116"/>
      <c r="CI38" s="116"/>
      <c r="CJ38" s="116"/>
      <c r="CK38" s="116"/>
      <c r="CL38" s="116"/>
      <c r="CM38" s="116"/>
      <c r="CN38" s="116"/>
      <c r="CO38" s="116"/>
      <c r="CP38" s="116"/>
      <c r="CQ38" s="116"/>
      <c r="CR38" s="116"/>
      <c r="CS38" s="116"/>
      <c r="CT38" s="116"/>
      <c r="CU38" s="430"/>
      <c r="CV38" s="430"/>
      <c r="CW38" s="430"/>
      <c r="CX38" s="430"/>
    </row>
    <row r="39" spans="1:102" ht="15" customHeight="1" x14ac:dyDescent="0.25">
      <c r="A39" s="77" t="s">
        <v>62</v>
      </c>
      <c r="B39" s="70"/>
      <c r="C39" s="70"/>
      <c r="D39" s="78"/>
      <c r="E39" s="113">
        <v>12679406.521413971</v>
      </c>
      <c r="F39" s="114">
        <v>18774335.501026858</v>
      </c>
      <c r="G39" s="114">
        <v>23946448.650849719</v>
      </c>
      <c r="H39" s="114">
        <v>32928453.310622342</v>
      </c>
      <c r="I39" s="114">
        <v>46653161.649008691</v>
      </c>
      <c r="J39" s="114">
        <v>54905144.117497131</v>
      </c>
      <c r="K39" s="114">
        <v>56311405.929465435</v>
      </c>
      <c r="L39" s="114">
        <v>60276143.561505429</v>
      </c>
      <c r="M39" s="114">
        <v>63028197.24334991</v>
      </c>
      <c r="N39" s="114">
        <v>67838410.000744373</v>
      </c>
      <c r="O39" s="114">
        <v>69171129.494247273</v>
      </c>
      <c r="P39" s="114">
        <v>70530474.060705796</v>
      </c>
      <c r="Q39" s="114">
        <v>71357686.674363732</v>
      </c>
      <c r="R39" s="114">
        <v>75078840.949421793</v>
      </c>
      <c r="S39" s="114">
        <v>76616503.40882197</v>
      </c>
      <c r="T39" s="114">
        <v>77485342.480412751</v>
      </c>
      <c r="U39" s="114">
        <v>79211529.066356122</v>
      </c>
      <c r="V39" s="114">
        <v>84322448.418886587</v>
      </c>
      <c r="W39" s="114">
        <v>88815032.043530613</v>
      </c>
      <c r="X39" s="114">
        <v>91790101.179504767</v>
      </c>
      <c r="Y39" s="114">
        <v>95958222.789984733</v>
      </c>
      <c r="Z39" s="114">
        <v>102408033.14682737</v>
      </c>
      <c r="AA39" s="114">
        <v>104685903.71810348</v>
      </c>
      <c r="AB39" s="114">
        <v>105286172.8125803</v>
      </c>
      <c r="AC39" s="114">
        <v>102668708.14515676</v>
      </c>
      <c r="AD39" s="114">
        <v>106911199.62715279</v>
      </c>
      <c r="AE39" s="114">
        <v>109332578.58193895</v>
      </c>
      <c r="AF39" s="114">
        <v>111550769.1584907</v>
      </c>
      <c r="AG39" s="114">
        <v>112708201.40630616</v>
      </c>
      <c r="AH39" s="114">
        <v>116519404.10747269</v>
      </c>
      <c r="AI39" s="114">
        <v>117435259.62369716</v>
      </c>
      <c r="AJ39" s="114">
        <v>117877948.25142655</v>
      </c>
      <c r="AK39" s="114">
        <v>121307474.02525976</v>
      </c>
      <c r="AL39" s="114">
        <v>125040320.3823228</v>
      </c>
      <c r="AM39" s="114">
        <v>125579141.64425975</v>
      </c>
      <c r="AN39" s="114">
        <v>130725282.37633681</v>
      </c>
      <c r="AO39" s="114">
        <v>131437399.19097695</v>
      </c>
      <c r="AP39" s="114">
        <v>139306667.91233906</v>
      </c>
      <c r="AQ39" s="114">
        <v>143324937.36809301</v>
      </c>
      <c r="AR39" s="114">
        <v>145752962.33767557</v>
      </c>
      <c r="AS39" s="114">
        <v>148868345.03395858</v>
      </c>
      <c r="AT39" s="114">
        <v>160772806.8785136</v>
      </c>
      <c r="AU39" s="114">
        <v>159582658.38277704</v>
      </c>
      <c r="AV39" s="114">
        <v>158438272.51843733</v>
      </c>
      <c r="AW39" s="114">
        <v>164128427.24401769</v>
      </c>
      <c r="AX39" s="114">
        <v>168296012.86072323</v>
      </c>
      <c r="AY39" s="114">
        <v>169882950.07873872</v>
      </c>
      <c r="AZ39" s="114">
        <v>169252343.57388985</v>
      </c>
      <c r="BA39" s="114">
        <v>169037094.1086455</v>
      </c>
      <c r="BB39" s="114">
        <v>173164071.47999901</v>
      </c>
      <c r="BC39" s="114">
        <v>178856022.11527944</v>
      </c>
      <c r="BD39" s="114">
        <v>178309341.35344756</v>
      </c>
      <c r="BE39" s="114">
        <v>190245260.56206247</v>
      </c>
      <c r="BF39" s="114">
        <v>198522229.86480033</v>
      </c>
      <c r="BG39" s="114">
        <v>204794327.5657641</v>
      </c>
      <c r="BH39" s="114">
        <v>209292196.31645995</v>
      </c>
      <c r="BI39" s="114">
        <v>215659318.83422089</v>
      </c>
      <c r="BJ39" s="114">
        <v>220552129.66384363</v>
      </c>
      <c r="BK39" s="114">
        <v>222752141.02161604</v>
      </c>
      <c r="BL39" s="114">
        <v>228830355.57452524</v>
      </c>
      <c r="BM39" s="114">
        <v>238779273.7315411</v>
      </c>
      <c r="BN39" s="114">
        <v>234043851.3516323</v>
      </c>
      <c r="BO39" s="114">
        <v>247743028.999679</v>
      </c>
      <c r="BP39" s="114">
        <v>251926411.059544</v>
      </c>
      <c r="BQ39" s="114">
        <v>260178531.29920262</v>
      </c>
      <c r="BR39" s="114">
        <v>263687487.01353231</v>
      </c>
      <c r="BS39" s="114">
        <v>273331890.92297387</v>
      </c>
      <c r="BT39" s="114">
        <v>270228577.11664617</v>
      </c>
      <c r="BU39" s="114">
        <v>281278560.28129858</v>
      </c>
      <c r="BV39" s="114">
        <v>289772414.10409296</v>
      </c>
      <c r="BW39" s="114">
        <v>301409058.52811068</v>
      </c>
      <c r="BX39" s="114">
        <v>317436793.1097132</v>
      </c>
      <c r="BY39" s="114">
        <v>330910941.17280072</v>
      </c>
      <c r="BZ39" s="114">
        <v>330412771.46327746</v>
      </c>
      <c r="CA39" s="114">
        <v>345936486.3523975</v>
      </c>
      <c r="CB39" s="114">
        <v>354426416.25112748</v>
      </c>
      <c r="CC39" s="114">
        <v>357343807.67869252</v>
      </c>
      <c r="CD39" s="114">
        <v>356183377.73218083</v>
      </c>
      <c r="CE39" s="114">
        <v>378605096.89705193</v>
      </c>
      <c r="CF39" s="114">
        <v>391001732.78855729</v>
      </c>
      <c r="CG39" s="114">
        <v>406707669.03256106</v>
      </c>
      <c r="CH39" s="114">
        <v>416324533.48459148</v>
      </c>
      <c r="CI39" s="114">
        <v>421696451.53530002</v>
      </c>
      <c r="CJ39" s="114">
        <v>439999809.85306299</v>
      </c>
      <c r="CK39" s="114">
        <v>453004697.6861226</v>
      </c>
      <c r="CL39" s="114">
        <v>459462047.40480107</v>
      </c>
      <c r="CM39" s="114">
        <v>482588656.79359698</v>
      </c>
      <c r="CN39" s="114">
        <v>489072808.90586269</v>
      </c>
      <c r="CO39" s="114">
        <v>517906266.5210765</v>
      </c>
      <c r="CP39" s="114">
        <v>539276179.09551799</v>
      </c>
      <c r="CQ39" s="114">
        <v>552659298.40625715</v>
      </c>
      <c r="CR39" s="114">
        <v>575550210.46375787</v>
      </c>
      <c r="CS39" s="114">
        <v>585045696.21407783</v>
      </c>
      <c r="CT39" s="114">
        <v>598590486.52302134</v>
      </c>
      <c r="CU39" s="114">
        <v>620914993.77068758</v>
      </c>
      <c r="CV39" s="114">
        <v>652320309.44509184</v>
      </c>
      <c r="CW39" s="114">
        <v>686306097.35436451</v>
      </c>
      <c r="CX39" s="114">
        <v>715948168.16761649</v>
      </c>
    </row>
    <row r="40" spans="1:102" ht="15" customHeight="1" x14ac:dyDescent="0.25">
      <c r="A40" s="79" t="s">
        <v>75</v>
      </c>
      <c r="B40" s="70"/>
      <c r="C40" s="66"/>
      <c r="D40" s="67"/>
      <c r="E40" s="113">
        <v>16981667.31382627</v>
      </c>
      <c r="F40" s="114">
        <v>24550596.208895855</v>
      </c>
      <c r="G40" s="114">
        <v>31033332.871849813</v>
      </c>
      <c r="H40" s="114">
        <v>43107194.788266569</v>
      </c>
      <c r="I40" s="114">
        <v>58823953.816954538</v>
      </c>
      <c r="J40" s="114">
        <v>67477739.013169289</v>
      </c>
      <c r="K40" s="114">
        <v>69536010.106359228</v>
      </c>
      <c r="L40" s="114">
        <v>73443002.672114536</v>
      </c>
      <c r="M40" s="114">
        <v>76255969.229212329</v>
      </c>
      <c r="N40" s="114">
        <v>83071976.25366354</v>
      </c>
      <c r="O40" s="114">
        <v>84863681.971368447</v>
      </c>
      <c r="P40" s="114">
        <v>86212688.329928547</v>
      </c>
      <c r="Q40" s="114">
        <v>86083013.22312896</v>
      </c>
      <c r="R40" s="114">
        <v>88720841.421762764</v>
      </c>
      <c r="S40" s="114">
        <v>90846193.882612258</v>
      </c>
      <c r="T40" s="114">
        <v>93161770.142896056</v>
      </c>
      <c r="U40" s="114">
        <v>93858684.938899934</v>
      </c>
      <c r="V40" s="114">
        <v>99353991.321260273</v>
      </c>
      <c r="W40" s="114">
        <v>106859717.76324597</v>
      </c>
      <c r="X40" s="114">
        <v>108874364.84451404</v>
      </c>
      <c r="Y40" s="114">
        <v>111880761.87352955</v>
      </c>
      <c r="Z40" s="114">
        <v>117125673.53866819</v>
      </c>
      <c r="AA40" s="114">
        <v>123030243.54453486</v>
      </c>
      <c r="AB40" s="114">
        <v>124466756.47635949</v>
      </c>
      <c r="AC40" s="114">
        <v>120709561.93730214</v>
      </c>
      <c r="AD40" s="114">
        <v>124205701.80865964</v>
      </c>
      <c r="AE40" s="114">
        <v>130115794.37004092</v>
      </c>
      <c r="AF40" s="114">
        <v>134722982.56607398</v>
      </c>
      <c r="AG40" s="114">
        <v>132977504.15319604</v>
      </c>
      <c r="AH40" s="114">
        <v>132475782.78861561</v>
      </c>
      <c r="AI40" s="114">
        <v>132941278.49634837</v>
      </c>
      <c r="AJ40" s="114">
        <v>133722289.5346669</v>
      </c>
      <c r="AK40" s="114">
        <v>138024725.36988044</v>
      </c>
      <c r="AL40" s="114">
        <v>140934849.32902318</v>
      </c>
      <c r="AM40" s="114">
        <v>141934100.00363117</v>
      </c>
      <c r="AN40" s="114">
        <v>147015673.43880418</v>
      </c>
      <c r="AO40" s="114">
        <v>147516917.63199595</v>
      </c>
      <c r="AP40" s="114">
        <v>159097132.36734015</v>
      </c>
      <c r="AQ40" s="114">
        <v>168857084.85154605</v>
      </c>
      <c r="AR40" s="114">
        <v>169040513.12503666</v>
      </c>
      <c r="AS40" s="114">
        <v>170479680.92337874</v>
      </c>
      <c r="AT40" s="114">
        <v>181648557.50793272</v>
      </c>
      <c r="AU40" s="114">
        <v>175177168.98928702</v>
      </c>
      <c r="AV40" s="114">
        <v>173214390.7774561</v>
      </c>
      <c r="AW40" s="114">
        <v>179419440.71125862</v>
      </c>
      <c r="AX40" s="114">
        <v>190242928.62918219</v>
      </c>
      <c r="AY40" s="114">
        <v>186613443.08087242</v>
      </c>
      <c r="AZ40" s="114">
        <v>185753695.79949489</v>
      </c>
      <c r="BA40" s="114">
        <v>185611409.52468154</v>
      </c>
      <c r="BB40" s="114">
        <v>198375835.86804542</v>
      </c>
      <c r="BC40" s="114">
        <v>201656076.87267986</v>
      </c>
      <c r="BD40" s="114">
        <v>199804967.43421698</v>
      </c>
      <c r="BE40" s="114">
        <v>211068850.11371261</v>
      </c>
      <c r="BF40" s="114">
        <v>224943260.14087573</v>
      </c>
      <c r="BG40" s="114">
        <v>225965829.20295715</v>
      </c>
      <c r="BH40" s="114">
        <v>228346318.51948705</v>
      </c>
      <c r="BI40" s="114">
        <v>235186492.67322662</v>
      </c>
      <c r="BJ40" s="114">
        <v>246593468.04747906</v>
      </c>
      <c r="BK40" s="114">
        <v>245921585.59668681</v>
      </c>
      <c r="BL40" s="114">
        <v>251807894.50768575</v>
      </c>
      <c r="BM40" s="114">
        <v>266731361.32676184</v>
      </c>
      <c r="BN40" s="114">
        <v>263506857.39403519</v>
      </c>
      <c r="BO40" s="114">
        <v>276998506.651034</v>
      </c>
      <c r="BP40" s="114">
        <v>281371569.7662679</v>
      </c>
      <c r="BQ40" s="114">
        <v>290879712.31801927</v>
      </c>
      <c r="BR40" s="114">
        <v>293034918.35192478</v>
      </c>
      <c r="BS40" s="114">
        <v>302730365.54221135</v>
      </c>
      <c r="BT40" s="114">
        <v>299441587.27007663</v>
      </c>
      <c r="BU40" s="114">
        <v>312554899.03708911</v>
      </c>
      <c r="BV40" s="114">
        <v>318588030.96929216</v>
      </c>
      <c r="BW40" s="114">
        <v>323293908.02689874</v>
      </c>
      <c r="BX40" s="114">
        <v>340922432.12541282</v>
      </c>
      <c r="BY40" s="114">
        <v>356080003.43933821</v>
      </c>
      <c r="BZ40" s="114">
        <v>356022060.60339099</v>
      </c>
      <c r="CA40" s="114">
        <v>374537540.31857866</v>
      </c>
      <c r="CB40" s="114">
        <v>407106574.22915977</v>
      </c>
      <c r="CC40" s="114">
        <v>407055317.09294915</v>
      </c>
      <c r="CD40" s="114">
        <v>397772161.0320906</v>
      </c>
      <c r="CE40" s="114">
        <v>423867377.08044553</v>
      </c>
      <c r="CF40" s="114">
        <v>439692279.49063307</v>
      </c>
      <c r="CG40" s="114">
        <v>462745729.25957382</v>
      </c>
      <c r="CH40" s="114">
        <v>454763891.76647979</v>
      </c>
      <c r="CI40" s="114">
        <v>468282326.55219108</v>
      </c>
      <c r="CJ40" s="114">
        <v>488249924.19854379</v>
      </c>
      <c r="CK40" s="114">
        <v>504509289.42945349</v>
      </c>
      <c r="CL40" s="114">
        <v>502586002.70492792</v>
      </c>
      <c r="CM40" s="114">
        <v>537058788.7975508</v>
      </c>
      <c r="CN40" s="114">
        <v>546335144.66290653</v>
      </c>
      <c r="CO40" s="114">
        <v>574281178.52549922</v>
      </c>
      <c r="CP40" s="114">
        <v>595282169.75328672</v>
      </c>
      <c r="CQ40" s="114">
        <v>622465389.8967936</v>
      </c>
      <c r="CR40" s="114">
        <v>644414899.07319748</v>
      </c>
      <c r="CS40" s="114">
        <v>649644608.82558727</v>
      </c>
      <c r="CT40" s="114">
        <v>654944607.5346421</v>
      </c>
      <c r="CU40" s="114">
        <v>682033128.37028491</v>
      </c>
      <c r="CV40" s="114">
        <v>705474744.1104548</v>
      </c>
      <c r="CW40" s="114">
        <v>736786579.12760353</v>
      </c>
      <c r="CX40" s="114">
        <v>762261703.59871066</v>
      </c>
    </row>
    <row r="41" spans="1:102" ht="15" customHeight="1" x14ac:dyDescent="0.25">
      <c r="A41" s="80" t="s">
        <v>81</v>
      </c>
      <c r="B41" s="81"/>
      <c r="C41" s="82"/>
      <c r="D41" s="83"/>
      <c r="E41" s="117">
        <v>14875767.31382627</v>
      </c>
      <c r="F41" s="118">
        <v>21705796.208895855</v>
      </c>
      <c r="G41" s="118">
        <v>27823942.871849813</v>
      </c>
      <c r="H41" s="118">
        <v>38503009.026566565</v>
      </c>
      <c r="I41" s="118">
        <v>54758362.592765696</v>
      </c>
      <c r="J41" s="118">
        <v>64279639.013169289</v>
      </c>
      <c r="K41" s="118">
        <v>65611356.962696999</v>
      </c>
      <c r="L41" s="118">
        <v>69671886.851826057</v>
      </c>
      <c r="M41" s="118">
        <v>72968124.684341028</v>
      </c>
      <c r="N41" s="118">
        <v>78968976.25366354</v>
      </c>
      <c r="O41" s="118">
        <v>80132122.376014009</v>
      </c>
      <c r="P41" s="118">
        <v>81155549.534505889</v>
      </c>
      <c r="Q41" s="118">
        <v>81272106.605894387</v>
      </c>
      <c r="R41" s="118">
        <v>85175841.421762764</v>
      </c>
      <c r="S41" s="118">
        <v>86073029.788214982</v>
      </c>
      <c r="T41" s="118">
        <v>87197543.850449875</v>
      </c>
      <c r="U41" s="118">
        <v>88858441.823229507</v>
      </c>
      <c r="V41" s="118">
        <v>93887891.321260273</v>
      </c>
      <c r="W41" s="118">
        <v>98406903.080317035</v>
      </c>
      <c r="X41" s="118">
        <v>101588359.04352747</v>
      </c>
      <c r="Y41" s="118">
        <v>105807032.01708096</v>
      </c>
      <c r="Z41" s="118">
        <v>112407809.53866819</v>
      </c>
      <c r="AA41" s="118">
        <v>114876007.76019078</v>
      </c>
      <c r="AB41" s="118">
        <v>115950307.69406332</v>
      </c>
      <c r="AC41" s="118">
        <v>113638209.57288586</v>
      </c>
      <c r="AD41" s="118">
        <v>118215098.80865964</v>
      </c>
      <c r="AE41" s="118">
        <v>120597935.71841373</v>
      </c>
      <c r="AF41" s="118">
        <v>124368532.20182759</v>
      </c>
      <c r="AG41" s="118">
        <v>124176953.5134427</v>
      </c>
      <c r="AH41" s="118">
        <v>128000737.96189496</v>
      </c>
      <c r="AI41" s="118">
        <v>128865963.55778845</v>
      </c>
      <c r="AJ41" s="118">
        <v>129454237.08272792</v>
      </c>
      <c r="AK41" s="118">
        <v>133657504.78849389</v>
      </c>
      <c r="AL41" s="118">
        <v>135612663.50490698</v>
      </c>
      <c r="AM41" s="118">
        <v>138046095.48200715</v>
      </c>
      <c r="AN41" s="118">
        <v>143237838.15554908</v>
      </c>
      <c r="AO41" s="118">
        <v>144034619.13293606</v>
      </c>
      <c r="AP41" s="118">
        <v>152293072.53679872</v>
      </c>
      <c r="AQ41" s="118">
        <v>167137962.08108768</v>
      </c>
      <c r="AR41" s="118">
        <v>167153450.31106529</v>
      </c>
      <c r="AS41" s="118">
        <v>168864940.16958055</v>
      </c>
      <c r="AT41" s="118">
        <v>175364364.94342953</v>
      </c>
      <c r="AU41" s="118">
        <v>172180862.95485616</v>
      </c>
      <c r="AV41" s="118">
        <v>171577987.96814236</v>
      </c>
      <c r="AW41" s="118">
        <v>177971125.04764476</v>
      </c>
      <c r="AX41" s="118">
        <v>180323974.3317351</v>
      </c>
      <c r="AY41" s="118">
        <v>182424620.75383279</v>
      </c>
      <c r="AZ41" s="118">
        <v>182244645.03558061</v>
      </c>
      <c r="BA41" s="118">
        <v>182188328.63351882</v>
      </c>
      <c r="BB41" s="118">
        <v>186732000.95881203</v>
      </c>
      <c r="BC41" s="118">
        <v>192414621.40884107</v>
      </c>
      <c r="BD41" s="118">
        <v>192225796.38944942</v>
      </c>
      <c r="BE41" s="118">
        <v>204323037.18382928</v>
      </c>
      <c r="BF41" s="118">
        <v>212619359.20487154</v>
      </c>
      <c r="BG41" s="118">
        <v>217789407.00209281</v>
      </c>
      <c r="BH41" s="118">
        <v>222290248.02770528</v>
      </c>
      <c r="BI41" s="118">
        <v>229086518.78319159</v>
      </c>
      <c r="BJ41" s="118">
        <v>236342405.26479656</v>
      </c>
      <c r="BK41" s="118">
        <v>238468726.47242671</v>
      </c>
      <c r="BL41" s="118">
        <v>244419270.25140592</v>
      </c>
      <c r="BM41" s="118">
        <v>260041444.88424534</v>
      </c>
      <c r="BN41" s="118">
        <v>255578760.43289709</v>
      </c>
      <c r="BO41" s="118">
        <v>270018858.64847159</v>
      </c>
      <c r="BP41" s="118">
        <v>274548111.34925014</v>
      </c>
      <c r="BQ41" s="118">
        <v>283937051.45938188</v>
      </c>
      <c r="BR41" s="118">
        <v>287452754.45600408</v>
      </c>
      <c r="BS41" s="118">
        <v>298302026.2883361</v>
      </c>
      <c r="BT41" s="118">
        <v>294564686.46058166</v>
      </c>
      <c r="BU41" s="118">
        <v>306000471.13840812</v>
      </c>
      <c r="BV41" s="118">
        <v>314783918.00477368</v>
      </c>
      <c r="BW41" s="118">
        <v>322542842.68501973</v>
      </c>
      <c r="BX41" s="118">
        <v>340226381.3833437</v>
      </c>
      <c r="BY41" s="118">
        <v>355152970.23789579</v>
      </c>
      <c r="BZ41" s="118">
        <v>355185396.50475842</v>
      </c>
      <c r="CA41" s="118">
        <v>371640767.51999432</v>
      </c>
      <c r="CB41" s="118">
        <v>403629853.36232382</v>
      </c>
      <c r="CC41" s="118">
        <v>403135713.58323103</v>
      </c>
      <c r="CD41" s="118">
        <v>397482048.00252926</v>
      </c>
      <c r="CE41" s="118">
        <v>420055386.686005</v>
      </c>
      <c r="CF41" s="118">
        <v>432906750.75279599</v>
      </c>
      <c r="CG41" s="118">
        <v>448832243.32899141</v>
      </c>
      <c r="CH41" s="118">
        <v>454605085.39891297</v>
      </c>
      <c r="CI41" s="118">
        <v>461892362.14631385</v>
      </c>
      <c r="CJ41" s="118">
        <v>481223160.2015909</v>
      </c>
      <c r="CK41" s="118">
        <v>498406228.64440167</v>
      </c>
      <c r="CL41" s="118">
        <v>502186991.94999397</v>
      </c>
      <c r="CM41" s="118">
        <v>531937823.55721778</v>
      </c>
      <c r="CN41" s="118">
        <v>539916286.85317349</v>
      </c>
      <c r="CO41" s="118">
        <v>569967467.12017858</v>
      </c>
      <c r="CP41" s="118">
        <v>595005677.66532028</v>
      </c>
      <c r="CQ41" s="118">
        <v>618133301.79505169</v>
      </c>
      <c r="CR41" s="118">
        <v>639584047.02725148</v>
      </c>
      <c r="CS41" s="118">
        <v>644968674.81669688</v>
      </c>
      <c r="CT41" s="118">
        <v>654648408.62930322</v>
      </c>
      <c r="CU41" s="118">
        <v>677542518.35644722</v>
      </c>
      <c r="CV41" s="118">
        <v>700394810.68503952</v>
      </c>
      <c r="CW41" s="118">
        <v>732794550.55080175</v>
      </c>
      <c r="CX41" s="118">
        <v>761849749.54494321</v>
      </c>
    </row>
    <row r="42" spans="1:102" ht="3.75" customHeight="1" x14ac:dyDescent="0.25">
      <c r="A42" s="65"/>
      <c r="B42" s="66"/>
      <c r="C42" s="66"/>
      <c r="D42" s="67"/>
      <c r="E42" s="111"/>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425"/>
      <c r="CV42" s="425"/>
      <c r="CW42" s="425"/>
      <c r="CX42" s="425"/>
    </row>
    <row r="43" spans="1:102" ht="15" customHeight="1" x14ac:dyDescent="0.25">
      <c r="A43" s="65"/>
      <c r="B43" s="66" t="s">
        <v>4</v>
      </c>
      <c r="C43" s="66" t="s">
        <v>63</v>
      </c>
      <c r="D43" s="67"/>
      <c r="E43" s="111">
        <v>1911521.1923143</v>
      </c>
      <c r="F43" s="112">
        <v>2726055.7439999999</v>
      </c>
      <c r="G43" s="112">
        <v>3708422.3674724908</v>
      </c>
      <c r="H43" s="112">
        <v>5310437.9030952211</v>
      </c>
      <c r="I43" s="112">
        <v>7707055.8080000002</v>
      </c>
      <c r="J43" s="112">
        <v>8912262.4296448398</v>
      </c>
      <c r="K43" s="112">
        <v>8844066.6889999993</v>
      </c>
      <c r="L43" s="112">
        <v>9210398.4079999998</v>
      </c>
      <c r="M43" s="112">
        <v>10886611.765000001</v>
      </c>
      <c r="N43" s="112">
        <v>11473789.015999999</v>
      </c>
      <c r="O43" s="112">
        <v>11305113.374000002</v>
      </c>
      <c r="P43" s="112">
        <v>10925829.515000001</v>
      </c>
      <c r="Q43" s="112">
        <v>11193193.71843154</v>
      </c>
      <c r="R43" s="112">
        <v>11113333.83</v>
      </c>
      <c r="S43" s="112">
        <v>10685082.423</v>
      </c>
      <c r="T43" s="112">
        <v>10951104.380999999</v>
      </c>
      <c r="U43" s="112">
        <v>10945964.078000002</v>
      </c>
      <c r="V43" s="112">
        <v>10837601.993000001</v>
      </c>
      <c r="W43" s="112">
        <v>10884849.441</v>
      </c>
      <c r="X43" s="112">
        <v>11068947.538000001</v>
      </c>
      <c r="Y43" s="112">
        <v>11151160.445999999</v>
      </c>
      <c r="Z43" s="112">
        <v>11225388.184</v>
      </c>
      <c r="AA43" s="112">
        <v>11397987.047</v>
      </c>
      <c r="AB43" s="112">
        <v>11839532.718</v>
      </c>
      <c r="AC43" s="112">
        <v>12085779.797</v>
      </c>
      <c r="AD43" s="112">
        <v>12381764.36816779</v>
      </c>
      <c r="AE43" s="112">
        <v>12297641.695999999</v>
      </c>
      <c r="AF43" s="112">
        <v>13776715.844000001</v>
      </c>
      <c r="AG43" s="112">
        <v>12311678.902000001</v>
      </c>
      <c r="AH43" s="112">
        <v>12331715.92032709</v>
      </c>
      <c r="AI43" s="112">
        <v>12331659.501</v>
      </c>
      <c r="AJ43" s="112">
        <v>12464396.819475459</v>
      </c>
      <c r="AK43" s="112">
        <v>13318202.881432023</v>
      </c>
      <c r="AL43" s="112">
        <v>11558470.165432129</v>
      </c>
      <c r="AM43" s="112">
        <v>11681831.316359868</v>
      </c>
      <c r="AN43" s="112">
        <v>11742250.730618168</v>
      </c>
      <c r="AO43" s="112">
        <v>11812651.3346297</v>
      </c>
      <c r="AP43" s="112">
        <v>11880625.79208597</v>
      </c>
      <c r="AQ43" s="112">
        <v>11897327.343079714</v>
      </c>
      <c r="AR43" s="112">
        <v>11533098.174211141</v>
      </c>
      <c r="AS43" s="112">
        <v>12051866.253322721</v>
      </c>
      <c r="AT43" s="112">
        <v>12100036.379150271</v>
      </c>
      <c r="AU43" s="112">
        <v>9987091.311552817</v>
      </c>
      <c r="AV43" s="112">
        <v>10017441.380037347</v>
      </c>
      <c r="AW43" s="112">
        <v>10016580.50464144</v>
      </c>
      <c r="AX43" s="112">
        <v>7713510.1978530893</v>
      </c>
      <c r="AY43" s="112">
        <v>7730928.3020000001</v>
      </c>
      <c r="AZ43" s="112">
        <v>7805802.7420000006</v>
      </c>
      <c r="BA43" s="112">
        <v>7858918.4570000004</v>
      </c>
      <c r="BB43" s="112">
        <v>7774448.3620000007</v>
      </c>
      <c r="BC43" s="112">
        <v>7774292.7419999996</v>
      </c>
      <c r="BD43" s="112">
        <v>7802194.8959999997</v>
      </c>
      <c r="BE43" s="112">
        <v>7880440.665</v>
      </c>
      <c r="BF43" s="112">
        <v>7826420.7170000002</v>
      </c>
      <c r="BG43" s="112">
        <v>7801166.9619999994</v>
      </c>
      <c r="BH43" s="112">
        <v>7820036.1710000001</v>
      </c>
      <c r="BI43" s="112">
        <v>7401382.0209999997</v>
      </c>
      <c r="BJ43" s="112">
        <v>7441094.6660000002</v>
      </c>
      <c r="BK43" s="112">
        <v>7476710.4849999994</v>
      </c>
      <c r="BL43" s="112">
        <v>7514487.1619999995</v>
      </c>
      <c r="BM43" s="112">
        <v>7879151.7410000004</v>
      </c>
      <c r="BN43" s="112">
        <v>7952499.5300000003</v>
      </c>
      <c r="BO43" s="112">
        <v>7940171.9270000001</v>
      </c>
      <c r="BP43" s="112">
        <v>7852535.4369999999</v>
      </c>
      <c r="BQ43" s="112">
        <v>7912373.1039999994</v>
      </c>
      <c r="BR43" s="112">
        <v>8030982.676</v>
      </c>
      <c r="BS43" s="112">
        <v>8822080.7879310008</v>
      </c>
      <c r="BT43" s="112">
        <v>7929221.1788890008</v>
      </c>
      <c r="BU43" s="112">
        <v>7948990.1689919997</v>
      </c>
      <c r="BV43" s="112">
        <v>7944083.4324169997</v>
      </c>
      <c r="BW43" s="112">
        <v>7957271.1189819491</v>
      </c>
      <c r="BX43" s="112">
        <v>7933518.8954093112</v>
      </c>
      <c r="BY43" s="342">
        <v>7770626.5253491197</v>
      </c>
      <c r="BZ43" s="342">
        <v>7609646.1149169607</v>
      </c>
      <c r="CA43" s="342">
        <v>7325342.3694559196</v>
      </c>
      <c r="CB43" s="342">
        <v>7463676.6272901986</v>
      </c>
      <c r="CC43" s="342">
        <v>7472658.5538013391</v>
      </c>
      <c r="CD43" s="342">
        <v>7624112.0378573593</v>
      </c>
      <c r="CE43" s="342">
        <v>7624112.0378573593</v>
      </c>
      <c r="CF43" s="342">
        <v>7658039.3533674693</v>
      </c>
      <c r="CG43" s="342">
        <v>7659431.7105898708</v>
      </c>
      <c r="CH43" s="342">
        <v>7680137.7644637516</v>
      </c>
      <c r="CI43" s="342">
        <v>7684672.6548396396</v>
      </c>
      <c r="CJ43" s="342">
        <v>7736399.7642813697</v>
      </c>
      <c r="CK43" s="342">
        <v>7774007.6983637307</v>
      </c>
      <c r="CL43" s="342">
        <v>7813636.04330038</v>
      </c>
      <c r="CM43" s="342">
        <v>7846961.7504233485</v>
      </c>
      <c r="CN43" s="342">
        <v>7910548.7099851603</v>
      </c>
      <c r="CO43" s="342">
        <v>7995792.1599383401</v>
      </c>
      <c r="CP43" s="342">
        <v>7751869.8882606402</v>
      </c>
      <c r="CQ43" s="342">
        <v>7748977.5012080595</v>
      </c>
      <c r="CR43" s="342">
        <v>7748977.5012080595</v>
      </c>
      <c r="CS43" s="342">
        <v>7752895.6109461905</v>
      </c>
      <c r="CT43" s="342">
        <v>7578820.9486825215</v>
      </c>
      <c r="CU43" s="337">
        <v>7498489.1887917602</v>
      </c>
      <c r="CV43" s="337">
        <v>7493645.11522952</v>
      </c>
      <c r="CW43" s="337">
        <v>7486967.5223735701</v>
      </c>
      <c r="CX43" s="337">
        <v>7346223.413207191</v>
      </c>
    </row>
    <row r="44" spans="1:102" ht="15" customHeight="1" x14ac:dyDescent="0.25">
      <c r="A44" s="65"/>
      <c r="B44" s="66" t="s">
        <v>4</v>
      </c>
      <c r="C44" s="66" t="s">
        <v>85</v>
      </c>
      <c r="D44" s="67"/>
      <c r="E44" s="111">
        <v>0</v>
      </c>
      <c r="F44" s="112">
        <v>0</v>
      </c>
      <c r="G44" s="112">
        <v>0</v>
      </c>
      <c r="H44" s="112">
        <v>0</v>
      </c>
      <c r="I44" s="112">
        <v>0</v>
      </c>
      <c r="J44" s="112">
        <v>0</v>
      </c>
      <c r="K44" s="112">
        <v>0</v>
      </c>
      <c r="L44" s="112">
        <v>0</v>
      </c>
      <c r="M44" s="112">
        <v>0</v>
      </c>
      <c r="N44" s="112">
        <v>0</v>
      </c>
      <c r="O44" s="112">
        <v>0</v>
      </c>
      <c r="P44" s="112">
        <v>0</v>
      </c>
      <c r="Q44" s="112">
        <v>0</v>
      </c>
      <c r="R44" s="112">
        <v>0</v>
      </c>
      <c r="S44" s="112">
        <v>0</v>
      </c>
      <c r="T44" s="112">
        <v>0</v>
      </c>
      <c r="U44" s="112">
        <v>0</v>
      </c>
      <c r="V44" s="112">
        <v>0</v>
      </c>
      <c r="W44" s="112">
        <v>0</v>
      </c>
      <c r="X44" s="112">
        <v>0</v>
      </c>
      <c r="Y44" s="112">
        <v>0</v>
      </c>
      <c r="Z44" s="112">
        <v>0</v>
      </c>
      <c r="AA44" s="112">
        <v>0</v>
      </c>
      <c r="AB44" s="112">
        <v>0</v>
      </c>
      <c r="AC44" s="112">
        <v>0</v>
      </c>
      <c r="AD44" s="112">
        <v>0</v>
      </c>
      <c r="AE44" s="112">
        <v>0</v>
      </c>
      <c r="AF44" s="112">
        <v>0</v>
      </c>
      <c r="AG44" s="112">
        <v>0</v>
      </c>
      <c r="AH44" s="112">
        <v>0</v>
      </c>
      <c r="AI44" s="112">
        <v>0</v>
      </c>
      <c r="AJ44" s="112">
        <v>0</v>
      </c>
      <c r="AK44" s="112">
        <v>0</v>
      </c>
      <c r="AL44" s="112">
        <v>0</v>
      </c>
      <c r="AM44" s="112">
        <v>0</v>
      </c>
      <c r="AN44" s="112">
        <v>0</v>
      </c>
      <c r="AO44" s="112">
        <v>0</v>
      </c>
      <c r="AP44" s="112">
        <v>0</v>
      </c>
      <c r="AQ44" s="112">
        <v>0</v>
      </c>
      <c r="AR44" s="112">
        <v>0</v>
      </c>
      <c r="AS44" s="112">
        <v>0</v>
      </c>
      <c r="AT44" s="112">
        <v>0</v>
      </c>
      <c r="AU44" s="112">
        <v>0</v>
      </c>
      <c r="AV44" s="112">
        <v>0</v>
      </c>
      <c r="AW44" s="112">
        <v>0</v>
      </c>
      <c r="AX44" s="112">
        <v>1676130.5</v>
      </c>
      <c r="AY44" s="112">
        <v>1676130.5</v>
      </c>
      <c r="AZ44" s="112">
        <v>1676130.5</v>
      </c>
      <c r="BA44" s="112">
        <v>1676130.5</v>
      </c>
      <c r="BB44" s="112">
        <v>1676130.5</v>
      </c>
      <c r="BC44" s="112">
        <v>1676130.5</v>
      </c>
      <c r="BD44" s="112">
        <v>2948843.0421779999</v>
      </c>
      <c r="BE44" s="112">
        <v>2948843.0421779999</v>
      </c>
      <c r="BF44" s="112">
        <v>2948843.0421779999</v>
      </c>
      <c r="BG44" s="112">
        <v>1272712.542386</v>
      </c>
      <c r="BH44" s="112">
        <v>784000</v>
      </c>
      <c r="BI44" s="112">
        <v>783680.37097784993</v>
      </c>
      <c r="BJ44" s="112">
        <v>783680.37097799999</v>
      </c>
      <c r="BK44" s="112">
        <v>783680.37097799999</v>
      </c>
      <c r="BL44" s="112">
        <v>783680.37097799999</v>
      </c>
      <c r="BM44" s="112">
        <v>783680.37097799999</v>
      </c>
      <c r="BN44" s="112">
        <v>1816921.0962171201</v>
      </c>
      <c r="BO44" s="112">
        <v>1816921.0962171201</v>
      </c>
      <c r="BP44" s="112">
        <v>1033240.72523927</v>
      </c>
      <c r="BQ44" s="112">
        <v>1033240.72523927</v>
      </c>
      <c r="BR44" s="112">
        <v>1033240.72523927</v>
      </c>
      <c r="BS44" s="112">
        <v>711557.95217172999</v>
      </c>
      <c r="BT44" s="112">
        <v>711557.95217172999</v>
      </c>
      <c r="BU44" s="112">
        <v>711557.95217172999</v>
      </c>
      <c r="BV44" s="337">
        <v>6.3087000000000004E-2</v>
      </c>
      <c r="BW44" s="337">
        <v>6.3801999999999998E-2</v>
      </c>
      <c r="BX44" s="337">
        <v>6.4293000000000003E-2</v>
      </c>
      <c r="BY44" s="337">
        <v>5.3551000000000001E-2</v>
      </c>
      <c r="BZ44" s="337">
        <v>5.4100000000000002E-2</v>
      </c>
      <c r="CA44" s="337">
        <v>0</v>
      </c>
      <c r="CB44" s="337">
        <v>0</v>
      </c>
      <c r="CC44" s="337">
        <v>0</v>
      </c>
      <c r="CD44" s="337">
        <v>0</v>
      </c>
      <c r="CE44" s="337">
        <v>1.4579484999999999E-3</v>
      </c>
      <c r="CF44" s="337">
        <v>0</v>
      </c>
      <c r="CG44" s="337">
        <v>0</v>
      </c>
      <c r="CH44" s="337">
        <v>0</v>
      </c>
      <c r="CI44" s="337">
        <v>0</v>
      </c>
      <c r="CJ44" s="337">
        <v>0</v>
      </c>
      <c r="CK44" s="337">
        <v>0</v>
      </c>
      <c r="CL44" s="337">
        <v>0</v>
      </c>
      <c r="CM44" s="337">
        <v>0</v>
      </c>
      <c r="CN44" s="337">
        <v>0</v>
      </c>
      <c r="CO44" s="337">
        <v>0</v>
      </c>
      <c r="CP44" s="337">
        <v>0</v>
      </c>
      <c r="CQ44" s="337">
        <v>0</v>
      </c>
      <c r="CR44" s="337">
        <v>0</v>
      </c>
      <c r="CS44" s="337">
        <v>0</v>
      </c>
      <c r="CT44" s="337">
        <v>0</v>
      </c>
      <c r="CU44" s="337">
        <v>0</v>
      </c>
      <c r="CV44" s="337">
        <v>0</v>
      </c>
      <c r="CW44" s="337">
        <v>0</v>
      </c>
      <c r="CX44" s="337">
        <v>0</v>
      </c>
    </row>
    <row r="45" spans="1:102" ht="15" customHeight="1" x14ac:dyDescent="0.25">
      <c r="A45" s="65"/>
      <c r="B45" s="66" t="s">
        <v>4</v>
      </c>
      <c r="C45" s="66" t="s">
        <v>22</v>
      </c>
      <c r="D45" s="67"/>
      <c r="E45" s="111">
        <v>5093</v>
      </c>
      <c r="F45" s="112">
        <v>4766</v>
      </c>
      <c r="G45" s="112">
        <v>4438</v>
      </c>
      <c r="H45" s="112">
        <v>107111</v>
      </c>
      <c r="I45" s="112">
        <v>1394900</v>
      </c>
      <c r="J45" s="112">
        <v>1498100</v>
      </c>
      <c r="K45" s="112">
        <v>117709.632</v>
      </c>
      <c r="L45" s="112">
        <v>37300</v>
      </c>
      <c r="M45" s="112">
        <v>1354200</v>
      </c>
      <c r="N45" s="112">
        <v>3033210</v>
      </c>
      <c r="O45" s="112">
        <v>2373718.4735090006</v>
      </c>
      <c r="P45" s="112">
        <v>2724729.7336770007</v>
      </c>
      <c r="Q45" s="112">
        <v>1737880</v>
      </c>
      <c r="R45" s="112">
        <v>3170600</v>
      </c>
      <c r="S45" s="112">
        <v>698996.19684000011</v>
      </c>
      <c r="T45" s="112">
        <v>3201700</v>
      </c>
      <c r="U45" s="112">
        <v>615700</v>
      </c>
      <c r="V45" s="112">
        <v>3910500</v>
      </c>
      <c r="W45" s="112">
        <v>2101030</v>
      </c>
      <c r="X45" s="112">
        <v>89491.7</v>
      </c>
      <c r="Y45" s="112">
        <v>2397499.4862140003</v>
      </c>
      <c r="Z45" s="112">
        <v>3769000</v>
      </c>
      <c r="AA45" s="112">
        <v>87000</v>
      </c>
      <c r="AB45" s="112">
        <v>85000</v>
      </c>
      <c r="AC45" s="112">
        <v>111600</v>
      </c>
      <c r="AD45" s="112">
        <v>2023100</v>
      </c>
      <c r="AE45" s="112">
        <v>4397000</v>
      </c>
      <c r="AF45" s="112">
        <v>105600</v>
      </c>
      <c r="AG45" s="112">
        <v>73559.649967999998</v>
      </c>
      <c r="AH45" s="112">
        <v>6898514.3492650008</v>
      </c>
      <c r="AI45" s="112">
        <v>1523000</v>
      </c>
      <c r="AJ45" s="112">
        <v>719100</v>
      </c>
      <c r="AK45" s="112">
        <v>3607300</v>
      </c>
      <c r="AL45" s="112">
        <v>5217569.5655310014</v>
      </c>
      <c r="AM45" s="112">
        <v>833060</v>
      </c>
      <c r="AN45" s="112">
        <v>115700</v>
      </c>
      <c r="AO45" s="112">
        <v>541300</v>
      </c>
      <c r="AP45" s="112">
        <v>6205400</v>
      </c>
      <c r="AQ45" s="112">
        <v>4007850</v>
      </c>
      <c r="AR45" s="112">
        <v>447700</v>
      </c>
      <c r="AS45" s="112">
        <v>212100</v>
      </c>
      <c r="AT45" s="112">
        <v>7999100</v>
      </c>
      <c r="AU45" s="112">
        <v>190700</v>
      </c>
      <c r="AV45" s="112">
        <v>235000</v>
      </c>
      <c r="AW45" s="112">
        <v>287000</v>
      </c>
      <c r="AX45" s="112">
        <v>2141880</v>
      </c>
      <c r="AY45" s="112">
        <v>368000</v>
      </c>
      <c r="AZ45" s="112">
        <v>372160</v>
      </c>
      <c r="BA45" s="112">
        <v>368400</v>
      </c>
      <c r="BB45" s="112">
        <v>3760700</v>
      </c>
      <c r="BC45" s="112">
        <v>4641580</v>
      </c>
      <c r="BD45" s="112">
        <v>307300</v>
      </c>
      <c r="BE45" s="112">
        <v>310726.88395400002</v>
      </c>
      <c r="BF45" s="112">
        <v>6263061.7000000002</v>
      </c>
      <c r="BG45" s="112">
        <v>1569000</v>
      </c>
      <c r="BH45" s="112">
        <v>3143000</v>
      </c>
      <c r="BI45" s="112">
        <v>5561200</v>
      </c>
      <c r="BJ45" s="112">
        <v>5848000</v>
      </c>
      <c r="BK45" s="112">
        <v>3516200</v>
      </c>
      <c r="BL45" s="112">
        <v>151000</v>
      </c>
      <c r="BM45" s="112">
        <v>7290400</v>
      </c>
      <c r="BN45" s="112">
        <v>11713000</v>
      </c>
      <c r="BO45" s="112">
        <v>8352000</v>
      </c>
      <c r="BP45" s="112">
        <v>12815000</v>
      </c>
      <c r="BQ45" s="112">
        <v>11345426</v>
      </c>
      <c r="BR45" s="112">
        <v>11988000</v>
      </c>
      <c r="BS45" s="112">
        <v>8072000</v>
      </c>
      <c r="BT45" s="112">
        <v>7072000</v>
      </c>
      <c r="BU45" s="112">
        <v>8356000</v>
      </c>
      <c r="BV45" s="112">
        <v>13602000</v>
      </c>
      <c r="BW45" s="112">
        <v>12678000</v>
      </c>
      <c r="BX45" s="112">
        <v>13150000</v>
      </c>
      <c r="BY45" s="112">
        <v>12775000</v>
      </c>
      <c r="BZ45" s="112">
        <v>16150000</v>
      </c>
      <c r="CA45" s="112">
        <v>14976999.900000006</v>
      </c>
      <c r="CB45" s="112">
        <v>15500000</v>
      </c>
      <c r="CC45" s="112">
        <v>19549999.999998994</v>
      </c>
      <c r="CD45" s="112">
        <v>17808000</v>
      </c>
      <c r="CE45" s="112">
        <v>29233959.534821007</v>
      </c>
      <c r="CF45" s="112">
        <v>25270000</v>
      </c>
      <c r="CG45" s="112">
        <v>27583000</v>
      </c>
      <c r="CH45" s="112">
        <v>27365000</v>
      </c>
      <c r="CI45" s="112">
        <v>26035000</v>
      </c>
      <c r="CJ45" s="112">
        <v>26187000</v>
      </c>
      <c r="CK45" s="112">
        <v>21000000</v>
      </c>
      <c r="CL45" s="112">
        <v>27921000</v>
      </c>
      <c r="CM45" s="112">
        <v>25315000</v>
      </c>
      <c r="CN45" s="112">
        <v>26315493.249416996</v>
      </c>
      <c r="CO45" s="112">
        <v>28909781.913555991</v>
      </c>
      <c r="CP45" s="425">
        <v>43055570.880129993</v>
      </c>
      <c r="CQ45" s="425">
        <v>46719951.181096986</v>
      </c>
      <c r="CR45" s="425">
        <v>48020487.084372975</v>
      </c>
      <c r="CS45" s="425">
        <v>43279436.884101972</v>
      </c>
      <c r="CT45" s="425">
        <v>45916426.591111973</v>
      </c>
      <c r="CU45" s="425">
        <v>52220745.530686975</v>
      </c>
      <c r="CV45" s="437">
        <v>52221745.530687004</v>
      </c>
      <c r="CW45" s="438">
        <v>52186766.192554988</v>
      </c>
      <c r="CX45" s="438">
        <v>63235609.228812002</v>
      </c>
    </row>
    <row r="46" spans="1:102" ht="15" customHeight="1" x14ac:dyDescent="0.25">
      <c r="A46" s="55"/>
      <c r="B46" s="56" t="s">
        <v>4</v>
      </c>
      <c r="C46" s="56" t="s">
        <v>64</v>
      </c>
      <c r="D46" s="58"/>
      <c r="E46" s="109">
        <v>0</v>
      </c>
      <c r="F46" s="110">
        <v>0</v>
      </c>
      <c r="G46" s="110">
        <v>0</v>
      </c>
      <c r="H46" s="110">
        <v>123577.77264882</v>
      </c>
      <c r="I46" s="110">
        <v>780418.0173920599</v>
      </c>
      <c r="J46" s="110">
        <v>500546.84146777994</v>
      </c>
      <c r="K46" s="110">
        <v>87224.632890599998</v>
      </c>
      <c r="L46" s="110">
        <v>77041.701387199995</v>
      </c>
      <c r="M46" s="110">
        <v>74816.800372689991</v>
      </c>
      <c r="N46" s="110">
        <v>84692.000372689989</v>
      </c>
      <c r="O46" s="110">
        <v>87028.000372689989</v>
      </c>
      <c r="P46" s="110">
        <v>87392.104455090011</v>
      </c>
      <c r="Q46" s="110">
        <v>81356.818610489994</v>
      </c>
      <c r="R46" s="110">
        <v>77249.8960945</v>
      </c>
      <c r="S46" s="110">
        <v>81740.798351999998</v>
      </c>
      <c r="T46" s="110">
        <v>111963.79285</v>
      </c>
      <c r="U46" s="110">
        <v>137649.7082545</v>
      </c>
      <c r="V46" s="110">
        <v>123296.6332545</v>
      </c>
      <c r="W46" s="110">
        <v>144004.63325450002</v>
      </c>
      <c r="X46" s="110">
        <v>147104.63325450002</v>
      </c>
      <c r="Y46" s="110">
        <v>104383.28035874999</v>
      </c>
      <c r="Z46" s="110">
        <v>112426.19801756</v>
      </c>
      <c r="AA46" s="110">
        <v>113403.94931096</v>
      </c>
      <c r="AB46" s="110">
        <v>120793.28035874999</v>
      </c>
      <c r="AC46" s="110">
        <v>75158.571665900017</v>
      </c>
      <c r="AD46" s="110">
        <v>83158.571665900017</v>
      </c>
      <c r="AE46" s="110">
        <v>30136.571665900003</v>
      </c>
      <c r="AF46" s="110">
        <v>30692.271665900003</v>
      </c>
      <c r="AG46" s="110">
        <v>25136.538168880001</v>
      </c>
      <c r="AH46" s="110">
        <v>20136.538168880001</v>
      </c>
      <c r="AI46" s="110">
        <v>20136.538168880001</v>
      </c>
      <c r="AJ46" s="110">
        <v>19141.84714088</v>
      </c>
      <c r="AK46" s="110">
        <v>36158.537306210004</v>
      </c>
      <c r="AL46" s="110">
        <v>28158.537306210001</v>
      </c>
      <c r="AM46" s="110">
        <v>27913.637306210003</v>
      </c>
      <c r="AN46" s="110">
        <v>24693.637306209999</v>
      </c>
      <c r="AO46" s="110">
        <v>21321.156132680004</v>
      </c>
      <c r="AP46" s="110">
        <v>1459.1561326799999</v>
      </c>
      <c r="AQ46" s="110">
        <v>1459.1561326799999</v>
      </c>
      <c r="AR46" s="110">
        <v>125.11179702</v>
      </c>
      <c r="AS46" s="110">
        <v>0</v>
      </c>
      <c r="AT46" s="110">
        <v>0</v>
      </c>
      <c r="AU46" s="110">
        <v>0</v>
      </c>
      <c r="AV46" s="110">
        <v>0</v>
      </c>
      <c r="AW46" s="110">
        <v>0</v>
      </c>
      <c r="AX46" s="110">
        <v>0</v>
      </c>
      <c r="AY46" s="110">
        <v>0</v>
      </c>
      <c r="AZ46" s="110">
        <v>0</v>
      </c>
      <c r="BA46" s="110">
        <v>0</v>
      </c>
      <c r="BB46" s="110">
        <v>0</v>
      </c>
      <c r="BC46" s="110">
        <v>0</v>
      </c>
      <c r="BD46" s="110">
        <v>0</v>
      </c>
      <c r="BE46" s="110">
        <v>0</v>
      </c>
      <c r="BF46" s="110">
        <v>0</v>
      </c>
      <c r="BG46" s="110">
        <v>0</v>
      </c>
      <c r="BH46" s="110">
        <v>0</v>
      </c>
      <c r="BI46" s="110">
        <v>0</v>
      </c>
      <c r="BJ46" s="110">
        <v>0</v>
      </c>
      <c r="BK46" s="110">
        <v>0</v>
      </c>
      <c r="BL46" s="110">
        <v>0</v>
      </c>
      <c r="BM46" s="110">
        <v>0</v>
      </c>
      <c r="BN46" s="110">
        <v>0</v>
      </c>
      <c r="BO46" s="110">
        <v>0</v>
      </c>
      <c r="BP46" s="110">
        <v>0</v>
      </c>
      <c r="BQ46" s="110">
        <v>0</v>
      </c>
      <c r="BR46" s="110">
        <v>0</v>
      </c>
      <c r="BS46" s="110">
        <v>0</v>
      </c>
      <c r="BT46" s="110">
        <v>0</v>
      </c>
      <c r="BU46" s="110">
        <v>0</v>
      </c>
      <c r="BV46" s="110">
        <v>0</v>
      </c>
      <c r="BW46" s="110">
        <v>0</v>
      </c>
      <c r="BX46" s="110">
        <v>0</v>
      </c>
      <c r="BY46" s="110">
        <v>0</v>
      </c>
      <c r="BZ46" s="110">
        <v>0</v>
      </c>
      <c r="CA46" s="110">
        <v>0</v>
      </c>
      <c r="CB46" s="110">
        <v>0</v>
      </c>
      <c r="CC46" s="110">
        <v>0</v>
      </c>
      <c r="CD46" s="110">
        <v>0</v>
      </c>
      <c r="CE46" s="110">
        <v>0</v>
      </c>
      <c r="CF46" s="110">
        <v>0</v>
      </c>
      <c r="CG46" s="110">
        <v>0</v>
      </c>
      <c r="CH46" s="110">
        <v>0</v>
      </c>
      <c r="CI46" s="110">
        <v>0</v>
      </c>
      <c r="CJ46" s="110">
        <v>0</v>
      </c>
      <c r="CK46" s="110">
        <v>0</v>
      </c>
      <c r="CL46" s="110">
        <v>0</v>
      </c>
      <c r="CM46" s="110">
        <v>0</v>
      </c>
      <c r="CN46" s="110">
        <v>0</v>
      </c>
      <c r="CO46" s="110">
        <v>0</v>
      </c>
      <c r="CP46" s="110">
        <v>0</v>
      </c>
      <c r="CQ46" s="110">
        <v>0</v>
      </c>
      <c r="CR46" s="110">
        <v>0</v>
      </c>
      <c r="CS46" s="110">
        <v>0</v>
      </c>
      <c r="CT46" s="110">
        <v>0</v>
      </c>
      <c r="CU46" s="178">
        <v>0</v>
      </c>
      <c r="CV46" s="178">
        <v>0</v>
      </c>
      <c r="CW46" s="178">
        <v>0</v>
      </c>
      <c r="CX46" s="178">
        <v>0</v>
      </c>
    </row>
    <row r="47" spans="1:102" ht="15" customHeight="1" x14ac:dyDescent="0.25">
      <c r="A47" s="55"/>
      <c r="B47" s="56" t="s">
        <v>4</v>
      </c>
      <c r="C47" s="56" t="s">
        <v>23</v>
      </c>
      <c r="D47" s="58"/>
      <c r="E47" s="109">
        <v>2916524.5785547597</v>
      </c>
      <c r="F47" s="110">
        <v>3846907.4127653595</v>
      </c>
      <c r="G47" s="110">
        <v>5291115.6671306193</v>
      </c>
      <c r="H47" s="110">
        <v>6213942.5043032207</v>
      </c>
      <c r="I47" s="110">
        <v>6747425.6649782397</v>
      </c>
      <c r="J47" s="110">
        <v>6816409.6431663726</v>
      </c>
      <c r="K47" s="110">
        <v>6676184.1986974441</v>
      </c>
      <c r="L47" s="110">
        <v>5763083.317151974</v>
      </c>
      <c r="M47" s="110">
        <v>5853515.2672134386</v>
      </c>
      <c r="N47" s="110">
        <v>5495063.5630710805</v>
      </c>
      <c r="O47" s="110">
        <v>5266106.6562269423</v>
      </c>
      <c r="P47" s="110">
        <v>4750504.6761377612</v>
      </c>
      <c r="Q47" s="110">
        <v>4478266.5294302842</v>
      </c>
      <c r="R47" s="110">
        <v>3856289.1738597732</v>
      </c>
      <c r="S47" s="110">
        <v>3762817.9691548464</v>
      </c>
      <c r="T47" s="110">
        <v>3565166.4301904906</v>
      </c>
      <c r="U47" s="110">
        <v>3649578.9233107259</v>
      </c>
      <c r="V47" s="110">
        <v>3105158.1203415031</v>
      </c>
      <c r="W47" s="110">
        <v>3409197.0820204746</v>
      </c>
      <c r="X47" s="110">
        <v>3223535.9372176146</v>
      </c>
      <c r="Y47" s="110">
        <v>3284270.5293997275</v>
      </c>
      <c r="Z47" s="110">
        <v>3232219.0502844029</v>
      </c>
      <c r="AA47" s="110">
        <v>3392872.6322302935</v>
      </c>
      <c r="AB47" s="110">
        <v>3401440.5526481159</v>
      </c>
      <c r="AC47" s="110">
        <v>3534960.9539675899</v>
      </c>
      <c r="AD47" s="110">
        <v>3485915.0780618056</v>
      </c>
      <c r="AE47" s="110">
        <v>3625910.9895755737</v>
      </c>
      <c r="AF47" s="110">
        <v>3711682.5716777402</v>
      </c>
      <c r="AG47" s="110">
        <v>3785245.852981599</v>
      </c>
      <c r="AH47" s="110">
        <v>3879653.7918049959</v>
      </c>
      <c r="AI47" s="110">
        <v>4030297.8959256629</v>
      </c>
      <c r="AJ47" s="110">
        <v>4099574.38668118</v>
      </c>
      <c r="AK47" s="110">
        <v>1546867.1536067</v>
      </c>
      <c r="AL47" s="110">
        <v>1554197.3367770996</v>
      </c>
      <c r="AM47" s="110">
        <v>1573328.2296574998</v>
      </c>
      <c r="AN47" s="110">
        <v>1714838.5284938999</v>
      </c>
      <c r="AO47" s="110">
        <v>1766120.9706142999</v>
      </c>
      <c r="AP47" s="110">
        <v>1772256.8303262999</v>
      </c>
      <c r="AQ47" s="110">
        <v>1776341.6772302999</v>
      </c>
      <c r="AR47" s="110">
        <v>1860171.4147858999</v>
      </c>
      <c r="AS47" s="110">
        <v>2150296.6263869</v>
      </c>
      <c r="AT47" s="110">
        <v>2047500.9036859001</v>
      </c>
      <c r="AU47" s="110">
        <v>2008885.7645428998</v>
      </c>
      <c r="AV47" s="110">
        <v>2040037.5331058998</v>
      </c>
      <c r="AW47" s="110">
        <v>2030982.0114208998</v>
      </c>
      <c r="AX47" s="110">
        <v>2134231.4065390001</v>
      </c>
      <c r="AY47" s="110">
        <v>2017507.5484513999</v>
      </c>
      <c r="AZ47" s="110">
        <v>2000262.7776406999</v>
      </c>
      <c r="BA47" s="110">
        <v>2085732.7136030998</v>
      </c>
      <c r="BB47" s="110">
        <v>2066547.4504804998</v>
      </c>
      <c r="BC47" s="110">
        <v>2242677.6927790996</v>
      </c>
      <c r="BD47" s="110">
        <v>2235929.5123921996</v>
      </c>
      <c r="BE47" s="110">
        <v>2554205.6595989997</v>
      </c>
      <c r="BF47" s="110">
        <v>2342065.2728558001</v>
      </c>
      <c r="BG47" s="110">
        <v>2550559.5579208001</v>
      </c>
      <c r="BH47" s="110">
        <v>2606458.5142097999</v>
      </c>
      <c r="BI47" s="110">
        <v>2472162.5892587998</v>
      </c>
      <c r="BJ47" s="110">
        <v>2470575.7002394004</v>
      </c>
      <c r="BK47" s="110">
        <v>2204667.1260000002</v>
      </c>
      <c r="BL47" s="110">
        <v>2460025.6640000003</v>
      </c>
      <c r="BM47" s="110">
        <v>2450175.5529999998</v>
      </c>
      <c r="BN47" s="110">
        <v>2251422.568</v>
      </c>
      <c r="BO47" s="110">
        <v>2166407.682</v>
      </c>
      <c r="BP47" s="110">
        <v>1980524.2475000001</v>
      </c>
      <c r="BQ47" s="110">
        <v>2342942.227</v>
      </c>
      <c r="BR47" s="110">
        <v>2356433.6830000002</v>
      </c>
      <c r="BS47" s="110">
        <v>2317069.5274999999</v>
      </c>
      <c r="BT47" s="110">
        <v>2418475.5997500001</v>
      </c>
      <c r="BU47" s="110">
        <v>2488025.3620000002</v>
      </c>
      <c r="BV47" s="110">
        <v>2477917.3777847998</v>
      </c>
      <c r="BW47" s="110">
        <v>2547259.2377567999</v>
      </c>
      <c r="BX47" s="110">
        <v>2677605.5725532002</v>
      </c>
      <c r="BY47" s="110">
        <v>2761530.1634696</v>
      </c>
      <c r="BZ47" s="110">
        <v>2705874.6056897999</v>
      </c>
      <c r="CA47" s="110">
        <v>2790276.4910464003</v>
      </c>
      <c r="CB47" s="110">
        <v>2868310.4153885995</v>
      </c>
      <c r="CC47" s="110">
        <v>3020213.3239772003</v>
      </c>
      <c r="CD47" s="110">
        <v>3197864.4237752003</v>
      </c>
      <c r="CE47" s="110">
        <v>3143755.7291744007</v>
      </c>
      <c r="CF47" s="110">
        <v>2984495.8162869997</v>
      </c>
      <c r="CG47" s="110">
        <v>3032065.7431017999</v>
      </c>
      <c r="CH47" s="110">
        <v>3063197.0241235993</v>
      </c>
      <c r="CI47" s="110">
        <v>3017051.5680668997</v>
      </c>
      <c r="CJ47" s="110">
        <v>3330559.6716383998</v>
      </c>
      <c r="CK47" s="110">
        <v>3356219.7718667993</v>
      </c>
      <c r="CL47" s="110">
        <v>3191908.2103772997</v>
      </c>
      <c r="CM47" s="110">
        <v>2498372.7408151999</v>
      </c>
      <c r="CN47" s="110">
        <v>2504834.3616058002</v>
      </c>
      <c r="CO47" s="110">
        <v>2388036.0997313</v>
      </c>
      <c r="CP47" s="178">
        <v>2371949.6796398996</v>
      </c>
      <c r="CQ47" s="178">
        <v>1749056.8907044998</v>
      </c>
      <c r="CR47" s="178">
        <v>2144039.9448362999</v>
      </c>
      <c r="CS47" s="178">
        <v>2294022.8662553998</v>
      </c>
      <c r="CT47" s="178">
        <v>2473341.1448841998</v>
      </c>
      <c r="CU47" s="178">
        <v>2539329.9551251996</v>
      </c>
      <c r="CV47" s="436">
        <v>2697882.4535424164</v>
      </c>
      <c r="CW47" s="438">
        <v>2799139.1220427877</v>
      </c>
      <c r="CX47" s="438">
        <v>2792770.1783925854</v>
      </c>
    </row>
    <row r="48" spans="1:102" ht="15" customHeight="1" x14ac:dyDescent="0.25">
      <c r="A48" s="55"/>
      <c r="B48" s="56" t="s">
        <v>4</v>
      </c>
      <c r="C48" s="56" t="s">
        <v>24</v>
      </c>
      <c r="D48" s="58"/>
      <c r="E48" s="109">
        <v>150139.1</v>
      </c>
      <c r="F48" s="110">
        <v>187228.7555</v>
      </c>
      <c r="G48" s="110">
        <v>275416.7855</v>
      </c>
      <c r="H48" s="110">
        <v>1023517.5305348</v>
      </c>
      <c r="I48" s="110">
        <v>236469.24926719998</v>
      </c>
      <c r="J48" s="110">
        <v>205087.5994832</v>
      </c>
      <c r="K48" s="110">
        <v>214378.04974739999</v>
      </c>
      <c r="L48" s="110">
        <v>238279.13962579999</v>
      </c>
      <c r="M48" s="110">
        <v>421057.78939980001</v>
      </c>
      <c r="N48" s="110">
        <v>889208.96534358233</v>
      </c>
      <c r="O48" s="110">
        <v>977318.88244500011</v>
      </c>
      <c r="P48" s="110">
        <v>986128.54843299999</v>
      </c>
      <c r="Q48" s="110">
        <v>996145.13811329997</v>
      </c>
      <c r="R48" s="110">
        <v>731744.52700137999</v>
      </c>
      <c r="S48" s="110">
        <v>666130.71113970003</v>
      </c>
      <c r="T48" s="110">
        <v>731551.7333046</v>
      </c>
      <c r="U48" s="110">
        <v>622398.42016939993</v>
      </c>
      <c r="V48" s="110">
        <v>51588.288673500974</v>
      </c>
      <c r="W48" s="110">
        <v>84155.444424200003</v>
      </c>
      <c r="X48" s="110">
        <v>80489.491762299993</v>
      </c>
      <c r="Y48" s="110">
        <v>80487.760862300012</v>
      </c>
      <c r="Z48" s="110">
        <v>85238.36471211999</v>
      </c>
      <c r="AA48" s="110">
        <v>224434.45107211999</v>
      </c>
      <c r="AB48" s="110">
        <v>389327.63907212002</v>
      </c>
      <c r="AC48" s="110">
        <v>265250.09907212004</v>
      </c>
      <c r="AD48" s="110">
        <v>283101.36112641997</v>
      </c>
      <c r="AE48" s="110">
        <v>343588.96662641998</v>
      </c>
      <c r="AF48" s="110">
        <v>138633.23662642</v>
      </c>
      <c r="AG48" s="110">
        <v>137094.07662641999</v>
      </c>
      <c r="AH48" s="110">
        <v>100212.13440465</v>
      </c>
      <c r="AI48" s="110">
        <v>0</v>
      </c>
      <c r="AJ48" s="110">
        <v>0</v>
      </c>
      <c r="AK48" s="110">
        <v>0</v>
      </c>
      <c r="AL48" s="110">
        <v>0</v>
      </c>
      <c r="AM48" s="110">
        <v>0</v>
      </c>
      <c r="AN48" s="110">
        <v>0</v>
      </c>
      <c r="AO48" s="110">
        <v>0</v>
      </c>
      <c r="AP48" s="110">
        <v>0</v>
      </c>
      <c r="AQ48" s="110">
        <v>0</v>
      </c>
      <c r="AR48" s="110">
        <v>0</v>
      </c>
      <c r="AS48" s="110">
        <v>0</v>
      </c>
      <c r="AT48" s="110">
        <v>0</v>
      </c>
      <c r="AU48" s="110">
        <v>0</v>
      </c>
      <c r="AV48" s="110">
        <v>0</v>
      </c>
      <c r="AW48" s="110">
        <v>0</v>
      </c>
      <c r="AX48" s="110">
        <v>0</v>
      </c>
      <c r="AY48" s="110">
        <v>0</v>
      </c>
      <c r="AZ48" s="110">
        <v>0</v>
      </c>
      <c r="BA48" s="110">
        <v>0</v>
      </c>
      <c r="BB48" s="110">
        <v>0</v>
      </c>
      <c r="BC48" s="110">
        <v>0</v>
      </c>
      <c r="BD48" s="110">
        <v>0</v>
      </c>
      <c r="BE48" s="110">
        <v>0</v>
      </c>
      <c r="BF48" s="110">
        <v>0</v>
      </c>
      <c r="BG48" s="110">
        <v>0</v>
      </c>
      <c r="BH48" s="110">
        <v>0</v>
      </c>
      <c r="BI48" s="110">
        <v>0</v>
      </c>
      <c r="BJ48" s="110">
        <v>0</v>
      </c>
      <c r="BK48" s="110">
        <v>0</v>
      </c>
      <c r="BL48" s="110">
        <v>0</v>
      </c>
      <c r="BM48" s="110">
        <v>0</v>
      </c>
      <c r="BN48" s="110">
        <v>0</v>
      </c>
      <c r="BO48" s="110">
        <v>0</v>
      </c>
      <c r="BP48" s="110">
        <v>0</v>
      </c>
      <c r="BQ48" s="110">
        <v>0</v>
      </c>
      <c r="BR48" s="110">
        <v>0</v>
      </c>
      <c r="BS48" s="110">
        <v>0</v>
      </c>
      <c r="BT48" s="110">
        <v>0</v>
      </c>
      <c r="BU48" s="110">
        <v>0</v>
      </c>
      <c r="BV48" s="110">
        <v>0</v>
      </c>
      <c r="BW48" s="110">
        <v>0</v>
      </c>
      <c r="BX48" s="110">
        <v>0</v>
      </c>
      <c r="BY48" s="110">
        <v>0</v>
      </c>
      <c r="BZ48" s="110">
        <v>0</v>
      </c>
      <c r="CA48" s="110">
        <v>0</v>
      </c>
      <c r="CB48" s="110">
        <v>0</v>
      </c>
      <c r="CC48" s="110">
        <v>0</v>
      </c>
      <c r="CD48" s="110">
        <v>0</v>
      </c>
      <c r="CE48" s="110">
        <v>0</v>
      </c>
      <c r="CF48" s="110">
        <v>0</v>
      </c>
      <c r="CG48" s="110">
        <v>0</v>
      </c>
      <c r="CH48" s="110">
        <v>0</v>
      </c>
      <c r="CI48" s="110">
        <v>0</v>
      </c>
      <c r="CJ48" s="110">
        <v>0</v>
      </c>
      <c r="CK48" s="110">
        <v>0</v>
      </c>
      <c r="CL48" s="110">
        <v>0</v>
      </c>
      <c r="CM48" s="110">
        <v>0</v>
      </c>
      <c r="CN48" s="110">
        <v>0</v>
      </c>
      <c r="CO48" s="110">
        <v>0</v>
      </c>
      <c r="CP48" s="110">
        <v>0</v>
      </c>
      <c r="CQ48" s="110">
        <v>0</v>
      </c>
      <c r="CR48" s="110">
        <v>0</v>
      </c>
      <c r="CS48" s="110">
        <v>0</v>
      </c>
      <c r="CT48" s="110">
        <v>0</v>
      </c>
      <c r="CU48" s="178">
        <v>0</v>
      </c>
      <c r="CV48" s="178">
        <v>0</v>
      </c>
      <c r="CW48" s="178">
        <v>0</v>
      </c>
      <c r="CX48" s="178">
        <v>0</v>
      </c>
    </row>
    <row r="49" spans="1:102" ht="15" customHeight="1" x14ac:dyDescent="0.25">
      <c r="A49" s="55"/>
      <c r="B49" s="56" t="s">
        <v>4</v>
      </c>
      <c r="C49" s="56" t="s">
        <v>25</v>
      </c>
      <c r="D49" s="58"/>
      <c r="E49" s="109">
        <v>0</v>
      </c>
      <c r="F49" s="110">
        <v>0</v>
      </c>
      <c r="G49" s="110">
        <v>0</v>
      </c>
      <c r="H49" s="110">
        <v>0</v>
      </c>
      <c r="I49" s="110">
        <v>6638.9</v>
      </c>
      <c r="J49" s="110">
        <v>7549.8</v>
      </c>
      <c r="K49" s="110">
        <v>7549.8</v>
      </c>
      <c r="L49" s="110">
        <v>7549.8</v>
      </c>
      <c r="M49" s="110">
        <v>8412.5999999999985</v>
      </c>
      <c r="N49" s="110">
        <v>8412.5999999999985</v>
      </c>
      <c r="O49" s="110">
        <v>8412.5999999999985</v>
      </c>
      <c r="P49" s="110">
        <v>4629.5</v>
      </c>
      <c r="Q49" s="110">
        <v>4629.5</v>
      </c>
      <c r="R49" s="110">
        <v>4629.5</v>
      </c>
      <c r="S49" s="110">
        <v>4629.5</v>
      </c>
      <c r="T49" s="110">
        <v>0</v>
      </c>
      <c r="U49" s="110">
        <v>0</v>
      </c>
      <c r="V49" s="110">
        <v>0</v>
      </c>
      <c r="W49" s="110">
        <v>0</v>
      </c>
      <c r="X49" s="110">
        <v>0</v>
      </c>
      <c r="Y49" s="110">
        <v>0</v>
      </c>
      <c r="Z49" s="110">
        <v>0</v>
      </c>
      <c r="AA49" s="110">
        <v>0</v>
      </c>
      <c r="AB49" s="110">
        <v>0</v>
      </c>
      <c r="AC49" s="110">
        <v>0</v>
      </c>
      <c r="AD49" s="110">
        <v>0</v>
      </c>
      <c r="AE49" s="110">
        <v>0</v>
      </c>
      <c r="AF49" s="110">
        <v>0</v>
      </c>
      <c r="AG49" s="110">
        <v>0</v>
      </c>
      <c r="AH49" s="110">
        <v>0</v>
      </c>
      <c r="AI49" s="110">
        <v>0</v>
      </c>
      <c r="AJ49" s="110">
        <v>0</v>
      </c>
      <c r="AK49" s="110">
        <v>0</v>
      </c>
      <c r="AL49" s="110">
        <v>0</v>
      </c>
      <c r="AM49" s="110">
        <v>0</v>
      </c>
      <c r="AN49" s="110">
        <v>0</v>
      </c>
      <c r="AO49" s="110">
        <v>0</v>
      </c>
      <c r="AP49" s="110">
        <v>0</v>
      </c>
      <c r="AQ49" s="110">
        <v>0</v>
      </c>
      <c r="AR49" s="110">
        <v>0</v>
      </c>
      <c r="AS49" s="110">
        <v>0</v>
      </c>
      <c r="AT49" s="110">
        <v>0</v>
      </c>
      <c r="AU49" s="110">
        <v>0</v>
      </c>
      <c r="AV49" s="110">
        <v>0</v>
      </c>
      <c r="AW49" s="110">
        <v>0</v>
      </c>
      <c r="AX49" s="110">
        <v>0</v>
      </c>
      <c r="AY49" s="110">
        <v>0</v>
      </c>
      <c r="AZ49" s="110">
        <v>0</v>
      </c>
      <c r="BA49" s="110">
        <v>0</v>
      </c>
      <c r="BB49" s="110">
        <v>0</v>
      </c>
      <c r="BC49" s="110">
        <v>0</v>
      </c>
      <c r="BD49" s="110">
        <v>0</v>
      </c>
      <c r="BE49" s="110">
        <v>0</v>
      </c>
      <c r="BF49" s="110">
        <v>0</v>
      </c>
      <c r="BG49" s="110">
        <v>0</v>
      </c>
      <c r="BH49" s="110">
        <v>0</v>
      </c>
      <c r="BI49" s="110">
        <v>0</v>
      </c>
      <c r="BJ49" s="110">
        <v>0</v>
      </c>
      <c r="BK49" s="110">
        <v>0</v>
      </c>
      <c r="BL49" s="110">
        <v>0</v>
      </c>
      <c r="BM49" s="110">
        <v>0</v>
      </c>
      <c r="BN49" s="110">
        <v>0</v>
      </c>
      <c r="BO49" s="110">
        <v>0</v>
      </c>
      <c r="BP49" s="110">
        <v>0</v>
      </c>
      <c r="BQ49" s="110">
        <v>0</v>
      </c>
      <c r="BR49" s="110">
        <v>0</v>
      </c>
      <c r="BS49" s="110">
        <v>0</v>
      </c>
      <c r="BT49" s="110">
        <v>0</v>
      </c>
      <c r="BU49" s="110">
        <v>0</v>
      </c>
      <c r="BV49" s="110">
        <v>0</v>
      </c>
      <c r="BW49" s="110">
        <v>0</v>
      </c>
      <c r="BX49" s="110">
        <v>0</v>
      </c>
      <c r="BY49" s="110">
        <v>0</v>
      </c>
      <c r="BZ49" s="110">
        <v>0</v>
      </c>
      <c r="CA49" s="110">
        <v>0</v>
      </c>
      <c r="CB49" s="110">
        <v>0</v>
      </c>
      <c r="CC49" s="110">
        <v>0</v>
      </c>
      <c r="CD49" s="110">
        <v>0</v>
      </c>
      <c r="CE49" s="110">
        <v>0</v>
      </c>
      <c r="CF49" s="110">
        <v>0</v>
      </c>
      <c r="CG49" s="110">
        <v>0</v>
      </c>
      <c r="CH49" s="110">
        <v>0</v>
      </c>
      <c r="CI49" s="110">
        <v>0</v>
      </c>
      <c r="CJ49" s="110">
        <v>0</v>
      </c>
      <c r="CK49" s="110">
        <v>0</v>
      </c>
      <c r="CL49" s="110">
        <v>0</v>
      </c>
      <c r="CM49" s="110">
        <v>0</v>
      </c>
      <c r="CN49" s="110">
        <v>0</v>
      </c>
      <c r="CO49" s="110">
        <v>0</v>
      </c>
      <c r="CP49" s="110">
        <v>0</v>
      </c>
      <c r="CQ49" s="110">
        <v>0</v>
      </c>
      <c r="CR49" s="110">
        <v>0</v>
      </c>
      <c r="CS49" s="110">
        <v>0</v>
      </c>
      <c r="CT49" s="110">
        <v>0</v>
      </c>
      <c r="CU49" s="178">
        <v>0</v>
      </c>
      <c r="CV49" s="178">
        <v>0</v>
      </c>
      <c r="CW49" s="178">
        <v>0</v>
      </c>
      <c r="CX49" s="178">
        <v>0</v>
      </c>
    </row>
    <row r="50" spans="1:102" ht="15" customHeight="1" x14ac:dyDescent="0.25">
      <c r="A50" s="55"/>
      <c r="B50" s="339" t="s">
        <v>4</v>
      </c>
      <c r="C50" s="339" t="s">
        <v>65</v>
      </c>
      <c r="D50" s="340"/>
      <c r="E50" s="341">
        <v>1209543.4418759993</v>
      </c>
      <c r="F50" s="342">
        <v>2094780.1234330963</v>
      </c>
      <c r="G50" s="342">
        <v>4333747.482402999</v>
      </c>
      <c r="H50" s="342">
        <v>4463729.7356885988</v>
      </c>
      <c r="I50" s="342">
        <v>6355637.1263903994</v>
      </c>
      <c r="J50" s="342">
        <v>8796092.0943234004</v>
      </c>
      <c r="K50" s="342">
        <v>8412739.363777902</v>
      </c>
      <c r="L50" s="342">
        <v>8693581.013307292</v>
      </c>
      <c r="M50" s="342">
        <v>8884989.3928249981</v>
      </c>
      <c r="N50" s="342">
        <v>8734576.4235045537</v>
      </c>
      <c r="O50" s="342">
        <v>9492317.5880289134</v>
      </c>
      <c r="P50" s="342">
        <v>11745118.576414565</v>
      </c>
      <c r="Q50" s="342">
        <v>12739425.211969934</v>
      </c>
      <c r="R50" s="342">
        <v>12445714.715382308</v>
      </c>
      <c r="S50" s="342">
        <v>12702048.958473064</v>
      </c>
      <c r="T50" s="342">
        <v>13239731.862659115</v>
      </c>
      <c r="U50" s="342">
        <v>14323272.856395481</v>
      </c>
      <c r="V50" s="342">
        <v>14210441.851038143</v>
      </c>
      <c r="W50" s="342">
        <v>15070771.197972462</v>
      </c>
      <c r="X50" s="342">
        <v>16841413.347372591</v>
      </c>
      <c r="Y50" s="342">
        <v>18731840.760727454</v>
      </c>
      <c r="Z50" s="342">
        <v>21603447.317774944</v>
      </c>
      <c r="AA50" s="342">
        <v>23870283.398792382</v>
      </c>
      <c r="AB50" s="342">
        <v>25386307.202658359</v>
      </c>
      <c r="AC50" s="342">
        <v>25090409.544412717</v>
      </c>
      <c r="AD50" s="342">
        <v>25838300.283219069</v>
      </c>
      <c r="AE50" s="342">
        <v>26571600.977267098</v>
      </c>
      <c r="AF50" s="342">
        <v>28377846.228501089</v>
      </c>
      <c r="AG50" s="342">
        <v>27226077.84147957</v>
      </c>
      <c r="AH50" s="342">
        <v>26016049.635570455</v>
      </c>
      <c r="AI50" s="342">
        <v>26989289.981214575</v>
      </c>
      <c r="AJ50" s="342">
        <v>30708154.004682343</v>
      </c>
      <c r="AK50" s="342">
        <v>31494781.414637744</v>
      </c>
      <c r="AL50" s="342">
        <v>33856721.693618201</v>
      </c>
      <c r="AM50" s="342">
        <v>34003351.742431864</v>
      </c>
      <c r="AN50" s="342">
        <v>33295160.702375956</v>
      </c>
      <c r="AO50" s="342">
        <v>33061667.67873767</v>
      </c>
      <c r="AP50" s="342">
        <v>32509154.270888124</v>
      </c>
      <c r="AQ50" s="342">
        <v>33609688.932810061</v>
      </c>
      <c r="AR50" s="342">
        <v>33473300.961522602</v>
      </c>
      <c r="AS50" s="342">
        <v>35039620.795791604</v>
      </c>
      <c r="AT50" s="342">
        <v>35779280.650126055</v>
      </c>
      <c r="AU50" s="342">
        <v>36367100.19415655</v>
      </c>
      <c r="AV50" s="342">
        <v>37184512.012486428</v>
      </c>
      <c r="AW50" s="342">
        <v>38469918.295022964</v>
      </c>
      <c r="AX50" s="342">
        <v>42084180.552432574</v>
      </c>
      <c r="AY50" s="342">
        <v>40398576.418937787</v>
      </c>
      <c r="AZ50" s="342">
        <v>39635366.696226314</v>
      </c>
      <c r="BA50" s="342">
        <v>40294598.108763345</v>
      </c>
      <c r="BB50" s="342">
        <v>38071344.964645267</v>
      </c>
      <c r="BC50" s="342">
        <v>39541035.427840374</v>
      </c>
      <c r="BD50" s="342">
        <v>40572876.216307327</v>
      </c>
      <c r="BE50" s="342">
        <v>39981130.703282803</v>
      </c>
      <c r="BF50" s="342">
        <v>41164268.77294232</v>
      </c>
      <c r="BG50" s="342">
        <v>42092134.125604391</v>
      </c>
      <c r="BH50" s="342">
        <v>45567536.989848681</v>
      </c>
      <c r="BI50" s="342">
        <v>44807350.800575227</v>
      </c>
      <c r="BJ50" s="342">
        <v>40676615.662228785</v>
      </c>
      <c r="BK50" s="342">
        <v>46756140.6416099</v>
      </c>
      <c r="BL50" s="342">
        <v>46674091.958213665</v>
      </c>
      <c r="BM50" s="342">
        <v>46510632.214609899</v>
      </c>
      <c r="BN50" s="342">
        <v>41022288.278046131</v>
      </c>
      <c r="BO50" s="342">
        <v>37263662.914953768</v>
      </c>
      <c r="BP50" s="342">
        <v>41027743.002141975</v>
      </c>
      <c r="BQ50" s="342">
        <v>40822910.85715612</v>
      </c>
      <c r="BR50" s="342">
        <v>40199117.097602583</v>
      </c>
      <c r="BS50" s="342">
        <v>39019884.935605541</v>
      </c>
      <c r="BT50" s="342">
        <v>40015503.499937095</v>
      </c>
      <c r="BU50" s="342">
        <v>40649639.576875746</v>
      </c>
      <c r="BV50" s="342">
        <v>37314819.239365667</v>
      </c>
      <c r="BW50" s="342">
        <v>37587203.942356616</v>
      </c>
      <c r="BX50" s="342">
        <v>47399087.840711549</v>
      </c>
      <c r="BY50" s="342">
        <v>49961226.089556195</v>
      </c>
      <c r="BZ50" s="342">
        <v>49568495.289034873</v>
      </c>
      <c r="CA50" s="342">
        <v>47391736.415862031</v>
      </c>
      <c r="CB50" s="342">
        <v>45898133.628032111</v>
      </c>
      <c r="CC50" s="110">
        <v>44214728.88559781</v>
      </c>
      <c r="CD50" s="110">
        <v>41443406.926027812</v>
      </c>
      <c r="CE50" s="110">
        <v>44286263.333233885</v>
      </c>
      <c r="CF50" s="110">
        <v>43852444.420167431</v>
      </c>
      <c r="CG50" s="110">
        <v>44574185.713814721</v>
      </c>
      <c r="CH50" s="110">
        <v>40017145.252823807</v>
      </c>
      <c r="CI50" s="110">
        <v>48795534.115025729</v>
      </c>
      <c r="CJ50" s="110">
        <v>52399273.452330552</v>
      </c>
      <c r="CK50" s="110">
        <v>51985573.82264211</v>
      </c>
      <c r="CL50" s="110">
        <v>48309399.648856424</v>
      </c>
      <c r="CM50" s="110">
        <v>52673092.521979645</v>
      </c>
      <c r="CN50" s="110">
        <v>49996744.290468954</v>
      </c>
      <c r="CO50" s="110">
        <v>49630960.86129494</v>
      </c>
      <c r="CP50" s="110">
        <v>47809222.009411216</v>
      </c>
      <c r="CQ50" s="110">
        <v>45098861.637081556</v>
      </c>
      <c r="CR50" s="337">
        <v>72040113.352808505</v>
      </c>
      <c r="CS50" s="110">
        <v>74456445.403172106</v>
      </c>
      <c r="CT50" s="110">
        <v>62031326.603990726</v>
      </c>
      <c r="CU50" s="178">
        <v>69151975.724137485</v>
      </c>
      <c r="CV50" s="178">
        <v>73078684.620156214</v>
      </c>
      <c r="CW50" s="178">
        <v>76820973.249915168</v>
      </c>
      <c r="CX50" s="178">
        <v>76698414.276904076</v>
      </c>
    </row>
    <row r="51" spans="1:102" ht="15" customHeight="1" x14ac:dyDescent="0.25">
      <c r="A51" s="55"/>
      <c r="B51" s="56" t="s">
        <v>4</v>
      </c>
      <c r="C51" s="56" t="s">
        <v>54</v>
      </c>
      <c r="D51" s="58"/>
      <c r="E51" s="109">
        <v>675280</v>
      </c>
      <c r="F51" s="110">
        <v>675280</v>
      </c>
      <c r="G51" s="110">
        <v>675280</v>
      </c>
      <c r="H51" s="110">
        <v>0</v>
      </c>
      <c r="I51" s="110">
        <v>0</v>
      </c>
      <c r="J51" s="110">
        <v>0</v>
      </c>
      <c r="K51" s="110">
        <v>0</v>
      </c>
      <c r="L51" s="110">
        <v>0</v>
      </c>
      <c r="M51" s="110">
        <v>0</v>
      </c>
      <c r="N51" s="110">
        <v>0</v>
      </c>
      <c r="O51" s="110">
        <v>0</v>
      </c>
      <c r="P51" s="110">
        <v>0</v>
      </c>
      <c r="Q51" s="110">
        <v>0</v>
      </c>
      <c r="R51" s="110">
        <v>0</v>
      </c>
      <c r="S51" s="110">
        <v>0</v>
      </c>
      <c r="T51" s="110">
        <v>0</v>
      </c>
      <c r="U51" s="110">
        <v>0</v>
      </c>
      <c r="V51" s="110">
        <v>0</v>
      </c>
      <c r="W51" s="110">
        <v>0</v>
      </c>
      <c r="X51" s="110">
        <v>0</v>
      </c>
      <c r="Y51" s="110">
        <v>0</v>
      </c>
      <c r="Z51" s="110">
        <v>0</v>
      </c>
      <c r="AA51" s="110">
        <v>0</v>
      </c>
      <c r="AB51" s="110">
        <v>0</v>
      </c>
      <c r="AC51" s="110">
        <v>0</v>
      </c>
      <c r="AD51" s="110">
        <v>0</v>
      </c>
      <c r="AE51" s="110">
        <v>0</v>
      </c>
      <c r="AF51" s="110">
        <v>0</v>
      </c>
      <c r="AG51" s="110">
        <v>0</v>
      </c>
      <c r="AH51" s="110">
        <v>0</v>
      </c>
      <c r="AI51" s="110">
        <v>0</v>
      </c>
      <c r="AJ51" s="110">
        <v>0</v>
      </c>
      <c r="AK51" s="110">
        <v>0</v>
      </c>
      <c r="AL51" s="110">
        <v>0</v>
      </c>
      <c r="AM51" s="110">
        <v>0</v>
      </c>
      <c r="AN51" s="110">
        <v>0</v>
      </c>
      <c r="AO51" s="110">
        <v>0</v>
      </c>
      <c r="AP51" s="110">
        <v>0</v>
      </c>
      <c r="AQ51" s="110">
        <v>0</v>
      </c>
      <c r="AR51" s="110">
        <v>0</v>
      </c>
      <c r="AS51" s="110">
        <v>0</v>
      </c>
      <c r="AT51" s="110">
        <v>0</v>
      </c>
      <c r="AU51" s="110">
        <v>0</v>
      </c>
      <c r="AV51" s="110">
        <v>0</v>
      </c>
      <c r="AW51" s="110">
        <v>0</v>
      </c>
      <c r="AX51" s="110">
        <v>0</v>
      </c>
      <c r="AY51" s="110">
        <v>0</v>
      </c>
      <c r="AZ51" s="110">
        <v>0</v>
      </c>
      <c r="BA51" s="110">
        <v>0</v>
      </c>
      <c r="BB51" s="110">
        <v>0</v>
      </c>
      <c r="BC51" s="110">
        <v>0</v>
      </c>
      <c r="BD51" s="110">
        <v>0</v>
      </c>
      <c r="BE51" s="110">
        <v>0</v>
      </c>
      <c r="BF51" s="110">
        <v>0</v>
      </c>
      <c r="BG51" s="110">
        <v>0</v>
      </c>
      <c r="BH51" s="110">
        <v>0</v>
      </c>
      <c r="BI51" s="110">
        <v>0</v>
      </c>
      <c r="BJ51" s="110">
        <v>0</v>
      </c>
      <c r="BK51" s="110">
        <v>0</v>
      </c>
      <c r="BL51" s="110">
        <v>0</v>
      </c>
      <c r="BM51" s="110">
        <v>0</v>
      </c>
      <c r="BN51" s="110">
        <v>0</v>
      </c>
      <c r="BO51" s="110">
        <v>0</v>
      </c>
      <c r="BP51" s="110"/>
      <c r="BQ51" s="110"/>
      <c r="BR51" s="110"/>
      <c r="BS51" s="110"/>
      <c r="BT51" s="110"/>
      <c r="BU51" s="110"/>
      <c r="BV51" s="110">
        <v>0</v>
      </c>
      <c r="BW51" s="110">
        <v>0</v>
      </c>
      <c r="BX51" s="110">
        <v>0</v>
      </c>
      <c r="BY51" s="110">
        <v>0</v>
      </c>
      <c r="BZ51" s="110">
        <v>0</v>
      </c>
      <c r="CA51" s="110">
        <v>0</v>
      </c>
      <c r="CB51" s="110">
        <v>0</v>
      </c>
      <c r="CC51" s="110">
        <v>0</v>
      </c>
      <c r="CD51" s="110">
        <v>0</v>
      </c>
      <c r="CE51" s="110">
        <v>0</v>
      </c>
      <c r="CF51" s="110">
        <v>0</v>
      </c>
      <c r="CG51" s="110">
        <v>0</v>
      </c>
      <c r="CH51" s="110">
        <v>0</v>
      </c>
      <c r="CI51" s="110">
        <v>0</v>
      </c>
      <c r="CJ51" s="110">
        <v>0</v>
      </c>
      <c r="CK51" s="110">
        <v>0</v>
      </c>
      <c r="CL51" s="110">
        <v>0</v>
      </c>
      <c r="CM51" s="110">
        <v>0</v>
      </c>
      <c r="CN51" s="110">
        <v>0</v>
      </c>
      <c r="CO51" s="110">
        <v>0</v>
      </c>
      <c r="CP51" s="110">
        <v>0</v>
      </c>
      <c r="CQ51" s="110">
        <v>0</v>
      </c>
      <c r="CR51" s="110">
        <v>0</v>
      </c>
      <c r="CS51" s="110">
        <v>0</v>
      </c>
      <c r="CT51" s="110">
        <v>0</v>
      </c>
      <c r="CU51" s="178">
        <v>0</v>
      </c>
      <c r="CV51" s="178">
        <v>0</v>
      </c>
      <c r="CW51" s="178">
        <v>0</v>
      </c>
      <c r="CX51" s="178">
        <v>0</v>
      </c>
    </row>
    <row r="52" spans="1:102" ht="15" customHeight="1" x14ac:dyDescent="0.25">
      <c r="A52" s="55"/>
      <c r="B52" s="56" t="s">
        <v>4</v>
      </c>
      <c r="C52" s="56" t="s">
        <v>86</v>
      </c>
      <c r="D52" s="58"/>
      <c r="E52" s="109"/>
      <c r="F52" s="110"/>
      <c r="G52" s="110"/>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0"/>
      <c r="AI52" s="110"/>
      <c r="AJ52" s="110"/>
      <c r="AK52" s="110"/>
      <c r="AL52" s="110"/>
      <c r="AM52" s="110"/>
      <c r="AN52" s="110"/>
      <c r="AO52" s="110"/>
      <c r="AP52" s="110"/>
      <c r="AQ52" s="110"/>
      <c r="AR52" s="110"/>
      <c r="AS52" s="110"/>
      <c r="AT52" s="110"/>
      <c r="AU52" s="110"/>
      <c r="AV52" s="110"/>
      <c r="AW52" s="110"/>
      <c r="AX52" s="110"/>
      <c r="AY52" s="110"/>
      <c r="AZ52" s="110"/>
      <c r="BA52" s="110"/>
      <c r="BB52" s="110"/>
      <c r="BC52" s="110"/>
      <c r="BD52" s="110"/>
      <c r="BE52" s="110"/>
      <c r="BF52" s="110"/>
      <c r="BG52" s="110">
        <v>510605.24222100014</v>
      </c>
      <c r="BH52" s="110">
        <v>1426486.0331470002</v>
      </c>
      <c r="BI52" s="110">
        <v>1927829.6187929998</v>
      </c>
      <c r="BJ52" s="110">
        <v>4275376.7982739992</v>
      </c>
      <c r="BK52" s="110">
        <v>4141816.6267240006</v>
      </c>
      <c r="BL52" s="110">
        <v>4385168.4111410007</v>
      </c>
      <c r="BM52" s="110">
        <v>9425104.5061679985</v>
      </c>
      <c r="BN52" s="110">
        <v>9865685.8074910026</v>
      </c>
      <c r="BO52" s="110">
        <v>10431465.161302004</v>
      </c>
      <c r="BP52" s="110">
        <v>10867931.668777999</v>
      </c>
      <c r="BQ52" s="110">
        <v>11598925.460236004</v>
      </c>
      <c r="BR52" s="110">
        <v>11450309.452791996</v>
      </c>
      <c r="BS52" s="110">
        <v>11405208.815507997</v>
      </c>
      <c r="BT52" s="110">
        <v>11603337.384592997</v>
      </c>
      <c r="BU52" s="110">
        <v>11579704.107229998</v>
      </c>
      <c r="BV52" s="110">
        <v>11221099.365349</v>
      </c>
      <c r="BW52" s="110">
        <v>11533030.976879999</v>
      </c>
      <c r="BX52" s="110">
        <v>12194218.265449999</v>
      </c>
      <c r="BY52" s="110">
        <v>12594750.162292</v>
      </c>
      <c r="BZ52" s="110">
        <v>12406528.694145998</v>
      </c>
      <c r="CA52" s="110">
        <v>13141041.245590998</v>
      </c>
      <c r="CB52" s="110">
        <v>14632780.334791999</v>
      </c>
      <c r="CC52" s="110">
        <v>15909386.806159001</v>
      </c>
      <c r="CD52" s="110">
        <v>14805373.362999998</v>
      </c>
      <c r="CE52" s="110">
        <v>15277102.194193</v>
      </c>
      <c r="CF52" s="110">
        <v>16399995.349140001</v>
      </c>
      <c r="CG52" s="110">
        <v>16778611.62032</v>
      </c>
      <c r="CH52" s="110">
        <v>14019562.3690916</v>
      </c>
      <c r="CI52" s="110">
        <v>14793995.998737</v>
      </c>
      <c r="CJ52" s="110">
        <v>14926906.795922</v>
      </c>
      <c r="CK52" s="110">
        <v>15974459.322488999</v>
      </c>
      <c r="CL52" s="110">
        <v>14279194.083009001</v>
      </c>
      <c r="CM52" s="110">
        <v>15335041.715142</v>
      </c>
      <c r="CN52" s="110">
        <v>16093977.248560999</v>
      </c>
      <c r="CO52" s="110">
        <v>18302918.026517998</v>
      </c>
      <c r="CP52" s="110">
        <v>17177052.082803998</v>
      </c>
      <c r="CQ52" s="110">
        <v>19702683.841147002</v>
      </c>
      <c r="CR52" s="110">
        <v>21508993.767553002</v>
      </c>
      <c r="CS52" s="110">
        <v>22591376.320333999</v>
      </c>
      <c r="CT52" s="110">
        <v>23096050.411564998</v>
      </c>
      <c r="CU52" s="178">
        <v>21929615.021554999</v>
      </c>
      <c r="CV52" s="178">
        <v>23717703.083972</v>
      </c>
      <c r="CW52" s="178">
        <v>25185219.303861998</v>
      </c>
      <c r="CX52" s="178">
        <v>25541274.399485998</v>
      </c>
    </row>
    <row r="53" spans="1:102" ht="3.75" customHeight="1" x14ac:dyDescent="0.25">
      <c r="A53" s="55"/>
      <c r="B53" s="49"/>
      <c r="C53" s="56"/>
      <c r="D53" s="58"/>
      <c r="E53" s="109"/>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110"/>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0"/>
      <c r="BQ53" s="110"/>
      <c r="BR53" s="110"/>
      <c r="BS53" s="110"/>
      <c r="BT53" s="110"/>
      <c r="BU53" s="110"/>
      <c r="BV53" s="110"/>
      <c r="BW53" s="110"/>
      <c r="BX53" s="110"/>
      <c r="BY53" s="110"/>
      <c r="BZ53" s="110"/>
      <c r="CA53" s="110"/>
      <c r="CB53" s="110"/>
      <c r="CC53" s="110"/>
      <c r="CD53" s="110"/>
      <c r="CE53" s="110"/>
      <c r="CF53" s="110"/>
      <c r="CG53" s="110"/>
      <c r="CH53" s="110"/>
      <c r="CI53" s="110"/>
      <c r="CJ53" s="110"/>
      <c r="CK53" s="110"/>
      <c r="CL53" s="110"/>
      <c r="CM53" s="110"/>
      <c r="CN53" s="110"/>
      <c r="CO53" s="110"/>
      <c r="CP53" s="110"/>
      <c r="CQ53" s="110"/>
      <c r="CR53" s="110"/>
      <c r="CS53" s="110"/>
      <c r="CT53" s="110"/>
      <c r="CU53" s="178"/>
      <c r="CV53" s="178"/>
      <c r="CW53" s="178"/>
      <c r="CX53" s="178"/>
    </row>
    <row r="54" spans="1:102" ht="15" customHeight="1" x14ac:dyDescent="0.25">
      <c r="A54" s="87" t="s">
        <v>27</v>
      </c>
      <c r="B54" s="88"/>
      <c r="C54" s="89"/>
      <c r="D54" s="90"/>
      <c r="E54" s="119">
        <v>8398106.4009832107</v>
      </c>
      <c r="F54" s="120">
        <v>12640653.209328402</v>
      </c>
      <c r="G54" s="120">
        <v>14000116.815816099</v>
      </c>
      <c r="H54" s="120">
        <v>21119769.220095724</v>
      </c>
      <c r="I54" s="120">
        <v>31912090.708372854</v>
      </c>
      <c r="J54" s="120">
        <v>37058898.148551479</v>
      </c>
      <c r="K54" s="120">
        <v>40340138.116841637</v>
      </c>
      <c r="L54" s="120">
        <v>45000067.583019316</v>
      </c>
      <c r="M54" s="120">
        <v>45182779.116051331</v>
      </c>
      <c r="N54" s="120">
        <v>48351588.380964816</v>
      </c>
      <c r="O54" s="120">
        <v>49715420.676962204</v>
      </c>
      <c r="P54" s="120">
        <v>48982010.658968262</v>
      </c>
      <c r="Q54" s="120">
        <v>49766573.557191178</v>
      </c>
      <c r="R54" s="120">
        <v>53235096.295519292</v>
      </c>
      <c r="S54" s="120">
        <v>57131233.313303933</v>
      </c>
      <c r="T54" s="120">
        <v>55096545.694348127</v>
      </c>
      <c r="U54" s="120">
        <v>58331565.606854193</v>
      </c>
      <c r="V54" s="120">
        <v>61374186.199207127</v>
      </c>
      <c r="W54" s="120">
        <v>66462624.673366569</v>
      </c>
      <c r="X54" s="120">
        <v>69880323.278471351</v>
      </c>
      <c r="Y54" s="120">
        <v>69782575.930622056</v>
      </c>
      <c r="Z54" s="120">
        <v>72040086.441896692</v>
      </c>
      <c r="AA54" s="120">
        <v>75422707.239543736</v>
      </c>
      <c r="AB54" s="120">
        <v>74338349.921736762</v>
      </c>
      <c r="AC54" s="120">
        <v>71978112.731942371</v>
      </c>
      <c r="AD54" s="120">
        <v>73597221.62808454</v>
      </c>
      <c r="AE54" s="120">
        <v>72715877.465925172</v>
      </c>
      <c r="AF54" s="120">
        <v>77538406.939140752</v>
      </c>
      <c r="AG54" s="120">
        <v>79790632.613745317</v>
      </c>
      <c r="AH54" s="120">
        <v>77953091.274706319</v>
      </c>
      <c r="AI54" s="120">
        <v>83128915.033026367</v>
      </c>
      <c r="AJ54" s="120">
        <v>80630322.03352046</v>
      </c>
      <c r="AK54" s="120">
        <v>82885351.301994756</v>
      </c>
      <c r="AL54" s="120">
        <v>82657272.004078269</v>
      </c>
      <c r="AM54" s="120">
        <v>87408462.404323012</v>
      </c>
      <c r="AN54" s="120">
        <v>93857881.119316578</v>
      </c>
      <c r="AO54" s="120">
        <v>94306700.000928029</v>
      </c>
      <c r="AP54" s="120">
        <v>97087760.897772685</v>
      </c>
      <c r="AQ54" s="120">
        <v>102177694.42862073</v>
      </c>
      <c r="AR54" s="120">
        <v>108262315.81859516</v>
      </c>
      <c r="AS54" s="120">
        <v>109750955.04044908</v>
      </c>
      <c r="AT54" s="120">
        <v>113259369.69194765</v>
      </c>
      <c r="AU54" s="120">
        <v>119293324.81254837</v>
      </c>
      <c r="AV54" s="120">
        <v>117272741.33317578</v>
      </c>
      <c r="AW54" s="120">
        <v>121646254.93160027</v>
      </c>
      <c r="AX54" s="120">
        <v>120242448.8957781</v>
      </c>
      <c r="AY54" s="120">
        <v>125463822.88188608</v>
      </c>
      <c r="AZ54" s="120">
        <v>125612725.4858764</v>
      </c>
      <c r="BA54" s="120">
        <v>124679546.33652824</v>
      </c>
      <c r="BB54" s="120">
        <v>127656662.11512244</v>
      </c>
      <c r="BC54" s="120">
        <v>130855744.70156173</v>
      </c>
      <c r="BD54" s="120">
        <v>133615247.27437781</v>
      </c>
      <c r="BE54" s="120">
        <v>145874974.88434899</v>
      </c>
      <c r="BF54" s="120">
        <v>147224276.45602155</v>
      </c>
      <c r="BG54" s="120">
        <v>157087353.53136304</v>
      </c>
      <c r="BH54" s="120">
        <v>157973716.35760179</v>
      </c>
      <c r="BI54" s="120">
        <v>162817120.98958719</v>
      </c>
      <c r="BJ54" s="120">
        <v>171555526.39744124</v>
      </c>
      <c r="BK54" s="120">
        <v>170273737.91548872</v>
      </c>
      <c r="BL54" s="120">
        <v>179543836.28462359</v>
      </c>
      <c r="BM54" s="120">
        <v>182526664.29624322</v>
      </c>
      <c r="BN54" s="120">
        <v>177773974.25544521</v>
      </c>
      <c r="BO54" s="120">
        <v>189528233.58672693</v>
      </c>
      <c r="BP54" s="120">
        <v>185233952.48642769</v>
      </c>
      <c r="BQ54" s="120">
        <v>192489203.93192008</v>
      </c>
      <c r="BR54" s="120">
        <v>196175659.33665729</v>
      </c>
      <c r="BS54" s="120">
        <v>210967803.00518161</v>
      </c>
      <c r="BT54" s="120">
        <v>207617342.17973235</v>
      </c>
      <c r="BU54" s="120">
        <v>216718693.47969288</v>
      </c>
      <c r="BV54" s="120">
        <v>223679628.91011554</v>
      </c>
      <c r="BW54" s="120">
        <v>235569525.46103054</v>
      </c>
      <c r="BX54" s="120">
        <v>242015881.43099844</v>
      </c>
      <c r="BY54" s="120">
        <v>252818434.75748295</v>
      </c>
      <c r="BZ54" s="120">
        <v>249581872.87440678</v>
      </c>
      <c r="CA54" s="120">
        <v>267636432.29989803</v>
      </c>
      <c r="CB54" s="120">
        <v>275527191.87291479</v>
      </c>
      <c r="CC54" s="120">
        <v>274649478.66295952</v>
      </c>
      <c r="CD54" s="120">
        <v>278928733.01937783</v>
      </c>
      <c r="CE54" s="120">
        <v>286664016.10562962</v>
      </c>
      <c r="CF54" s="120">
        <v>302494797.20296288</v>
      </c>
      <c r="CG54" s="120">
        <v>314739805.95532453</v>
      </c>
      <c r="CH54" s="120">
        <v>331859628.83855247</v>
      </c>
      <c r="CI54" s="120">
        <v>329054869.85347039</v>
      </c>
      <c r="CJ54" s="120">
        <v>343156069.93317205</v>
      </c>
      <c r="CK54" s="120">
        <v>360688444.76912469</v>
      </c>
      <c r="CL54" s="120">
        <v>365760545.46255833</v>
      </c>
      <c r="CM54" s="120">
        <v>386767149.81566012</v>
      </c>
      <c r="CN54" s="120">
        <v>394161759.7558099</v>
      </c>
      <c r="CO54" s="120">
        <v>418674569.61997628</v>
      </c>
      <c r="CP54" s="120">
        <v>428862384.44353288</v>
      </c>
      <c r="CQ54" s="120">
        <v>439388744.85622716</v>
      </c>
      <c r="CR54" s="120">
        <v>431836576.31418705</v>
      </c>
      <c r="CS54" s="120">
        <v>442424414.74021435</v>
      </c>
      <c r="CT54" s="120">
        <v>465073341.77146941</v>
      </c>
      <c r="CU54" s="120">
        <v>475073327.5391829</v>
      </c>
      <c r="CV54" s="120">
        <v>500604293.75673425</v>
      </c>
      <c r="CW54" s="120">
        <v>529313999.48598957</v>
      </c>
      <c r="CX54" s="120">
        <v>547680100.08402181</v>
      </c>
    </row>
    <row r="55" spans="1:102" ht="15" customHeight="1" x14ac:dyDescent="0.25">
      <c r="A55" s="93" t="s">
        <v>66</v>
      </c>
      <c r="B55" s="94"/>
      <c r="C55" s="94"/>
      <c r="D55" s="95"/>
      <c r="E55" s="121">
        <v>10113566.001081211</v>
      </c>
      <c r="F55" s="122">
        <v>15015578.1731974</v>
      </c>
      <c r="G55" s="122">
        <v>16744912.569343705</v>
      </c>
      <c r="H55" s="122">
        <v>25864878.34199591</v>
      </c>
      <c r="I55" s="122">
        <v>35595409.050926641</v>
      </c>
      <c r="J55" s="122">
        <v>40741690.605083697</v>
      </c>
      <c r="K55" s="122">
        <v>45176157.740245879</v>
      </c>
      <c r="L55" s="122">
        <v>49415769.292642266</v>
      </c>
      <c r="M55" s="122">
        <v>48772365.6144014</v>
      </c>
      <c r="N55" s="122">
        <v>53353023.685371637</v>
      </c>
      <c r="O55" s="122">
        <v>55353666.3967859</v>
      </c>
      <c r="P55" s="122">
        <v>54988355.675811134</v>
      </c>
      <c r="Q55" s="122">
        <v>54852116.306573406</v>
      </c>
      <c r="R55" s="122">
        <v>57321279.779424801</v>
      </c>
      <c r="S55" s="122">
        <v>62244747.325652651</v>
      </c>
      <c r="T55" s="122">
        <v>61360551.942891851</v>
      </c>
      <c r="U55" s="122">
        <v>63564120.952769831</v>
      </c>
      <c r="V55" s="122">
        <v>67115404.434952617</v>
      </c>
      <c r="W55" s="122">
        <v>75165709.964574337</v>
      </c>
      <c r="X55" s="122">
        <v>77423382.196907043</v>
      </c>
      <c r="Y55" s="122">
        <v>76131119.609967321</v>
      </c>
      <c r="Z55" s="122">
        <v>77097954.423879161</v>
      </c>
      <c r="AA55" s="122">
        <v>83944262.066129103</v>
      </c>
      <c r="AB55" s="122">
        <v>83244355.083622143</v>
      </c>
      <c r="AC55" s="122">
        <v>79546402.971183807</v>
      </c>
      <c r="AD55" s="122">
        <v>80110362.146418661</v>
      </c>
      <c r="AE55" s="122">
        <v>82849915.168905929</v>
      </c>
      <c r="AF55" s="122">
        <v>88581812.413602829</v>
      </c>
      <c r="AG55" s="122">
        <v>89418711.291971564</v>
      </c>
      <c r="AH55" s="122">
        <v>83229500.419074535</v>
      </c>
      <c r="AI55" s="122">
        <v>88046894.580039248</v>
      </c>
      <c r="AJ55" s="122">
        <v>85711922.476687029</v>
      </c>
      <c r="AK55" s="122">
        <v>88021415.382897764</v>
      </c>
      <c r="AL55" s="122">
        <v>88719732.030358553</v>
      </c>
      <c r="AM55" s="122">
        <v>93814615.077875733</v>
      </c>
      <c r="AN55" s="122">
        <v>100123029.84000994</v>
      </c>
      <c r="AO55" s="122">
        <v>100313856.49188159</v>
      </c>
      <c r="AP55" s="122">
        <v>106728236.31790708</v>
      </c>
      <c r="AQ55" s="122">
        <v>117564417.7422933</v>
      </c>
      <c r="AR55" s="122">
        <v>121726117.46271999</v>
      </c>
      <c r="AS55" s="122">
        <v>121025797.24787751</v>
      </c>
      <c r="AT55" s="122">
        <v>123722639.5749705</v>
      </c>
      <c r="AU55" s="122">
        <v>126623391.71903476</v>
      </c>
      <c r="AV55" s="122">
        <v>123737399.85182643</v>
      </c>
      <c r="AW55" s="122">
        <v>128614959.90017331</v>
      </c>
      <c r="AX55" s="122">
        <v>134492995.97235751</v>
      </c>
      <c r="AY55" s="122">
        <v>134422300.31148323</v>
      </c>
      <c r="AZ55" s="122">
        <v>134263973.08362788</v>
      </c>
      <c r="BA55" s="122">
        <v>133327629.74531509</v>
      </c>
      <c r="BB55" s="122">
        <v>145026664.59091964</v>
      </c>
      <c r="BC55" s="122">
        <v>145780360.51006037</v>
      </c>
      <c r="BD55" s="122">
        <v>145937823.76733947</v>
      </c>
      <c r="BE55" s="122">
        <v>157393503.15969881</v>
      </c>
      <c r="BF55" s="122">
        <v>164398600.6358996</v>
      </c>
      <c r="BG55" s="122">
        <v>170169650.77282497</v>
      </c>
      <c r="BH55" s="122">
        <v>166998800.81128156</v>
      </c>
      <c r="BI55" s="122">
        <v>172232887.27262175</v>
      </c>
      <c r="BJ55" s="122">
        <v>185098124.84975886</v>
      </c>
      <c r="BK55" s="122">
        <v>181042370.34637493</v>
      </c>
      <c r="BL55" s="122">
        <v>189839440.94135308</v>
      </c>
      <c r="BM55" s="122">
        <v>192392216.94100595</v>
      </c>
      <c r="BN55" s="122">
        <v>188885040.11428094</v>
      </c>
      <c r="BO55" s="122">
        <v>209027877.86956111</v>
      </c>
      <c r="BP55" s="122">
        <v>205794594.68560866</v>
      </c>
      <c r="BQ55" s="122">
        <v>215823893.94438788</v>
      </c>
      <c r="BR55" s="122">
        <v>217976834.71729094</v>
      </c>
      <c r="BS55" s="122">
        <v>232382563.52349508</v>
      </c>
      <c r="BT55" s="122">
        <v>229691491.6547358</v>
      </c>
      <c r="BU55" s="122">
        <v>240820981.86981964</v>
      </c>
      <c r="BV55" s="122">
        <v>246028111.49128872</v>
      </c>
      <c r="BW55" s="122">
        <v>250991142.68712139</v>
      </c>
      <c r="BX55" s="122">
        <v>257568001.48699576</v>
      </c>
      <c r="BY55" s="122">
        <v>270216870.44512028</v>
      </c>
      <c r="BZ55" s="122">
        <v>267581515.84550336</v>
      </c>
      <c r="CA55" s="122">
        <v>288912143.89662331</v>
      </c>
      <c r="CB55" s="122">
        <v>320743673.22365689</v>
      </c>
      <c r="CC55" s="122">
        <v>316888329.52341479</v>
      </c>
      <c r="CD55" s="122">
        <v>312893404.28143024</v>
      </c>
      <c r="CE55" s="122">
        <v>324302184.24970794</v>
      </c>
      <c r="CF55" s="122">
        <v>343527304.55167115</v>
      </c>
      <c r="CG55" s="122">
        <v>363118434.4717474</v>
      </c>
      <c r="CH55" s="122">
        <v>362618849.35597706</v>
      </c>
      <c r="CI55" s="122">
        <v>367956072.21552181</v>
      </c>
      <c r="CJ55" s="122">
        <v>383669784.51437145</v>
      </c>
      <c r="CK55" s="122">
        <v>404419028.81409186</v>
      </c>
      <c r="CL55" s="122">
        <v>401070864.71938479</v>
      </c>
      <c r="CM55" s="122">
        <v>433390320.06919062</v>
      </c>
      <c r="CN55" s="122">
        <v>443513546.8028686</v>
      </c>
      <c r="CO55" s="122">
        <v>467053689.46446067</v>
      </c>
      <c r="CP55" s="122">
        <v>477116505.21304095</v>
      </c>
      <c r="CQ55" s="122">
        <v>501445858.84555548</v>
      </c>
      <c r="CR55" s="122">
        <v>492952287.42241865</v>
      </c>
      <c r="CS55" s="122">
        <v>499270431.74077761</v>
      </c>
      <c r="CT55" s="122">
        <v>513848641.83440769</v>
      </c>
      <c r="CU55" s="122">
        <v>528692972.94998848</v>
      </c>
      <c r="CV55" s="122">
        <v>546265083.3068676</v>
      </c>
      <c r="CW55" s="122">
        <v>572307513.73685503</v>
      </c>
      <c r="CX55" s="122">
        <v>586647412.1019088</v>
      </c>
    </row>
    <row r="56" spans="1:102" ht="15" customHeight="1" x14ac:dyDescent="0.25">
      <c r="A56" s="80" t="s">
        <v>82</v>
      </c>
      <c r="B56" s="81"/>
      <c r="C56" s="81"/>
      <c r="D56" s="98"/>
      <c r="E56" s="117">
        <v>8007666.0010812115</v>
      </c>
      <c r="F56" s="118">
        <v>12170778.1731974</v>
      </c>
      <c r="G56" s="118">
        <v>13535522.569343705</v>
      </c>
      <c r="H56" s="118">
        <v>21260692.580295909</v>
      </c>
      <c r="I56" s="118">
        <v>31529817.826737799</v>
      </c>
      <c r="J56" s="118">
        <v>37543590.605083697</v>
      </c>
      <c r="K56" s="118">
        <v>41251504.59658365</v>
      </c>
      <c r="L56" s="118">
        <v>45644653.472353786</v>
      </c>
      <c r="M56" s="118">
        <v>45484521.0695301</v>
      </c>
      <c r="N56" s="118">
        <v>49250023.685371637</v>
      </c>
      <c r="O56" s="118">
        <v>50622106.801431462</v>
      </c>
      <c r="P56" s="118">
        <v>49931216.880388476</v>
      </c>
      <c r="Q56" s="118">
        <v>50041209.689338833</v>
      </c>
      <c r="R56" s="118">
        <v>53776279.779424801</v>
      </c>
      <c r="S56" s="118">
        <v>57471583.231255367</v>
      </c>
      <c r="T56" s="118">
        <v>55396325.65044567</v>
      </c>
      <c r="U56" s="118">
        <v>58563877.837099396</v>
      </c>
      <c r="V56" s="118">
        <v>61649304.434952617</v>
      </c>
      <c r="W56" s="118">
        <v>66712895.28164541</v>
      </c>
      <c r="X56" s="118">
        <v>70137376.39592047</v>
      </c>
      <c r="Y56" s="118">
        <v>70057389.75351873</v>
      </c>
      <c r="Z56" s="118">
        <v>72380090.423879161</v>
      </c>
      <c r="AA56" s="118">
        <v>75790026.281785026</v>
      </c>
      <c r="AB56" s="118">
        <v>74727906.301325977</v>
      </c>
      <c r="AC56" s="118">
        <v>72475050.60676752</v>
      </c>
      <c r="AD56" s="118">
        <v>74119759.146418661</v>
      </c>
      <c r="AE56" s="118">
        <v>73332056.517278731</v>
      </c>
      <c r="AF56" s="118">
        <v>78227362.049356431</v>
      </c>
      <c r="AG56" s="118">
        <v>80618160.652218223</v>
      </c>
      <c r="AH56" s="118">
        <v>78754455.59235388</v>
      </c>
      <c r="AI56" s="118">
        <v>83971579.641479328</v>
      </c>
      <c r="AJ56" s="118">
        <v>81443870.024748057</v>
      </c>
      <c r="AK56" s="118">
        <v>83654194.801511213</v>
      </c>
      <c r="AL56" s="118">
        <v>83397546.206242368</v>
      </c>
      <c r="AM56" s="118">
        <v>89926610.55625169</v>
      </c>
      <c r="AN56" s="118">
        <v>96345194.556754827</v>
      </c>
      <c r="AO56" s="118">
        <v>96831557.992821708</v>
      </c>
      <c r="AP56" s="118">
        <v>99924176.487365633</v>
      </c>
      <c r="AQ56" s="118">
        <v>115845294.97183493</v>
      </c>
      <c r="AR56" s="118">
        <v>119839054.64874864</v>
      </c>
      <c r="AS56" s="118">
        <v>119411056.49407934</v>
      </c>
      <c r="AT56" s="118">
        <v>117438447.01046731</v>
      </c>
      <c r="AU56" s="118">
        <v>123627085.6846039</v>
      </c>
      <c r="AV56" s="118">
        <v>122100997.0425127</v>
      </c>
      <c r="AW56" s="118">
        <v>127166644.23655945</v>
      </c>
      <c r="AX56" s="118">
        <v>124574041.67491044</v>
      </c>
      <c r="AY56" s="118">
        <v>130233477.98444362</v>
      </c>
      <c r="AZ56" s="118">
        <v>130754922.31971359</v>
      </c>
      <c r="BA56" s="118">
        <v>129904548.85415237</v>
      </c>
      <c r="BB56" s="118">
        <v>133382829.68168627</v>
      </c>
      <c r="BC56" s="118">
        <v>136538905.04622161</v>
      </c>
      <c r="BD56" s="118">
        <v>138358652.72257191</v>
      </c>
      <c r="BE56" s="118">
        <v>150647690.22981548</v>
      </c>
      <c r="BF56" s="118">
        <v>152074699.69989541</v>
      </c>
      <c r="BG56" s="118">
        <v>161993228.57196063</v>
      </c>
      <c r="BH56" s="118">
        <v>160942730.31949979</v>
      </c>
      <c r="BI56" s="118">
        <v>166132913.38258672</v>
      </c>
      <c r="BJ56" s="118">
        <v>174847062.06707636</v>
      </c>
      <c r="BK56" s="118">
        <v>173589511.22211483</v>
      </c>
      <c r="BL56" s="118">
        <v>182450816.68507326</v>
      </c>
      <c r="BM56" s="118">
        <v>185702300.49848944</v>
      </c>
      <c r="BN56" s="118">
        <v>180956943.15314284</v>
      </c>
      <c r="BO56" s="118">
        <v>202048229.86699867</v>
      </c>
      <c r="BP56" s="118">
        <v>198971136.26859087</v>
      </c>
      <c r="BQ56" s="118">
        <v>208881233.08575046</v>
      </c>
      <c r="BR56" s="118">
        <v>212394670.82137027</v>
      </c>
      <c r="BS56" s="118">
        <v>227954224.26961985</v>
      </c>
      <c r="BT56" s="118">
        <v>224814590.8452408</v>
      </c>
      <c r="BU56" s="118">
        <v>234266553.97113866</v>
      </c>
      <c r="BV56" s="118">
        <v>242223998.52677026</v>
      </c>
      <c r="BW56" s="118">
        <v>250240077.34524241</v>
      </c>
      <c r="BX56" s="118">
        <v>256871950.74492666</v>
      </c>
      <c r="BY56" s="118">
        <v>269289837.24367785</v>
      </c>
      <c r="BZ56" s="118">
        <v>266744851.74687076</v>
      </c>
      <c r="CA56" s="118">
        <v>286015371.09803897</v>
      </c>
      <c r="CB56" s="118">
        <v>317266952.35682094</v>
      </c>
      <c r="CC56" s="118">
        <v>312968726.01369667</v>
      </c>
      <c r="CD56" s="118">
        <v>312603291.2518689</v>
      </c>
      <c r="CE56" s="118">
        <v>320490193.85526741</v>
      </c>
      <c r="CF56" s="118">
        <v>336741775.81383407</v>
      </c>
      <c r="CG56" s="118">
        <v>349204948.54116499</v>
      </c>
      <c r="CH56" s="118">
        <v>362460042.98841023</v>
      </c>
      <c r="CI56" s="118">
        <v>361566107.80964458</v>
      </c>
      <c r="CJ56" s="118">
        <v>376643020.51741856</v>
      </c>
      <c r="CK56" s="118">
        <v>398315968.02904004</v>
      </c>
      <c r="CL56" s="118">
        <v>400671853.96445084</v>
      </c>
      <c r="CM56" s="118">
        <v>428269354.8288576</v>
      </c>
      <c r="CN56" s="118">
        <v>437094688.99313557</v>
      </c>
      <c r="CO56" s="118">
        <v>462739978.05914009</v>
      </c>
      <c r="CP56" s="118">
        <v>476840013.12507457</v>
      </c>
      <c r="CQ56" s="118">
        <v>497113770.74381363</v>
      </c>
      <c r="CR56" s="118">
        <v>488121435.37647271</v>
      </c>
      <c r="CS56" s="118">
        <v>494594497.73188722</v>
      </c>
      <c r="CT56" s="118">
        <v>513552442.9290688</v>
      </c>
      <c r="CU56" s="118">
        <v>524202362.93615073</v>
      </c>
      <c r="CV56" s="118">
        <v>541185149.88145232</v>
      </c>
      <c r="CW56" s="118">
        <v>568315485.16005325</v>
      </c>
      <c r="CX56" s="118">
        <v>586235458.04814136</v>
      </c>
    </row>
    <row r="57" spans="1:102" ht="24" customHeight="1" x14ac:dyDescent="0.25">
      <c r="A57" s="55"/>
      <c r="B57" s="56" t="s">
        <v>4</v>
      </c>
      <c r="C57" s="439" t="s">
        <v>108</v>
      </c>
      <c r="D57" s="440"/>
      <c r="E57" s="109">
        <v>4915707.2158800075</v>
      </c>
      <c r="F57" s="110">
        <v>7018476.3070500121</v>
      </c>
      <c r="G57" s="110">
        <v>7542659.6568540102</v>
      </c>
      <c r="H57" s="110">
        <v>5379784.5288166599</v>
      </c>
      <c r="I57" s="110">
        <v>7284748.3827612493</v>
      </c>
      <c r="J57" s="110">
        <v>9864903.4948194902</v>
      </c>
      <c r="K57" s="110">
        <v>13111926.915646201</v>
      </c>
      <c r="L57" s="110">
        <v>13018899.704490799</v>
      </c>
      <c r="M57" s="110">
        <v>12413869.708762601</v>
      </c>
      <c r="N57" s="110">
        <v>12934339.6216507</v>
      </c>
      <c r="O57" s="110">
        <v>15066387.424206799</v>
      </c>
      <c r="P57" s="110">
        <v>16166536.0406479</v>
      </c>
      <c r="Q57" s="110">
        <v>17825114.511226803</v>
      </c>
      <c r="R57" s="110">
        <v>16104731.0120812</v>
      </c>
      <c r="S57" s="110">
        <v>19454186.822390001</v>
      </c>
      <c r="T57" s="110">
        <v>18719892.989429999</v>
      </c>
      <c r="U57" s="110">
        <v>22752668.767639998</v>
      </c>
      <c r="V57" s="110">
        <v>20811047.690409999</v>
      </c>
      <c r="W57" s="110">
        <v>23376363.802419998</v>
      </c>
      <c r="X57" s="110">
        <v>27622751.0341</v>
      </c>
      <c r="Y57" s="110">
        <v>27813025.97095</v>
      </c>
      <c r="Z57" s="110">
        <v>25203978.863140002</v>
      </c>
      <c r="AA57" s="110">
        <v>29898261.039069999</v>
      </c>
      <c r="AB57" s="110">
        <v>28758735.5863754</v>
      </c>
      <c r="AC57" s="110">
        <v>28742114.9221051</v>
      </c>
      <c r="AD57" s="110">
        <v>24902201.136179999</v>
      </c>
      <c r="AE57" s="110">
        <v>29755856.48728</v>
      </c>
      <c r="AF57" s="110">
        <v>34509039.152339995</v>
      </c>
      <c r="AG57" s="110">
        <v>33596051.678640001</v>
      </c>
      <c r="AH57" s="110">
        <v>29122984.511150002</v>
      </c>
      <c r="AI57" s="110">
        <v>36546788.08484</v>
      </c>
      <c r="AJ57" s="110">
        <v>37573277.705360003</v>
      </c>
      <c r="AK57" s="110">
        <v>35294165.647840001</v>
      </c>
      <c r="AL57" s="110">
        <v>29215725.01317</v>
      </c>
      <c r="AM57" s="110">
        <v>36102934.663644105</v>
      </c>
      <c r="AN57" s="110">
        <v>42054769.422983095</v>
      </c>
      <c r="AO57" s="110">
        <v>39047217.074419998</v>
      </c>
      <c r="AP57" s="110">
        <v>32904296.864623599</v>
      </c>
      <c r="AQ57" s="110">
        <v>36632735.198215798</v>
      </c>
      <c r="AR57" s="110">
        <v>42529329.828097105</v>
      </c>
      <c r="AS57" s="110">
        <v>45022302.765832201</v>
      </c>
      <c r="AT57" s="110">
        <v>35695450.943486698</v>
      </c>
      <c r="AU57" s="110">
        <v>44169970.848170914</v>
      </c>
      <c r="AV57" s="110">
        <v>50396119.093778864</v>
      </c>
      <c r="AW57" s="110">
        <v>53473341.411868319</v>
      </c>
      <c r="AX57" s="110">
        <v>39935306.171118975</v>
      </c>
      <c r="AY57" s="110">
        <v>45713119.384373903</v>
      </c>
      <c r="AZ57" s="110">
        <v>63353516.985731304</v>
      </c>
      <c r="BA57" s="110">
        <v>62635295.274671897</v>
      </c>
      <c r="BB57" s="110">
        <v>48385009.533498295</v>
      </c>
      <c r="BC57" s="110">
        <v>56247501.58114659</v>
      </c>
      <c r="BD57" s="110">
        <v>66616076.387159206</v>
      </c>
      <c r="BE57" s="110">
        <v>71811658.04484731</v>
      </c>
      <c r="BF57" s="110">
        <v>63882982.501000896</v>
      </c>
      <c r="BG57" s="110">
        <v>72530907.156891793</v>
      </c>
      <c r="BH57" s="110">
        <v>74704523.764612913</v>
      </c>
      <c r="BI57" s="110">
        <v>75767090.198075801</v>
      </c>
      <c r="BJ57" s="110">
        <v>73010703.977838099</v>
      </c>
      <c r="BK57" s="110">
        <v>77148778.512450412</v>
      </c>
      <c r="BL57" s="110">
        <v>83004379.930894703</v>
      </c>
      <c r="BM57" s="110">
        <v>79191129.179935396</v>
      </c>
      <c r="BN57" s="110">
        <v>56400366.012968503</v>
      </c>
      <c r="BO57" s="110">
        <v>73880032.57107079</v>
      </c>
      <c r="BP57" s="110">
        <v>76625344.73386991</v>
      </c>
      <c r="BQ57" s="110">
        <v>76570996.879545301</v>
      </c>
      <c r="BR57" s="110">
        <v>63666628.760117203</v>
      </c>
      <c r="BS57" s="110">
        <v>70689731.87495257</v>
      </c>
      <c r="BT57" s="110">
        <v>76177655.412452325</v>
      </c>
      <c r="BU57" s="110">
        <v>80795325.841209963</v>
      </c>
      <c r="BV57" s="110">
        <v>62296313.371774644</v>
      </c>
      <c r="BW57" s="342">
        <v>76198440.062977731</v>
      </c>
      <c r="BX57" s="110">
        <v>81563683.548004597</v>
      </c>
      <c r="BY57" s="110">
        <v>83487706.989910007</v>
      </c>
      <c r="BZ57" s="110">
        <v>65654194.784179993</v>
      </c>
      <c r="CA57" s="110">
        <v>93495604.502859995</v>
      </c>
      <c r="CB57" s="110">
        <v>102453264.77518</v>
      </c>
      <c r="CC57" s="110">
        <v>92251893.067179993</v>
      </c>
      <c r="CD57" s="110">
        <v>66220624.836240858</v>
      </c>
      <c r="CE57" s="110">
        <v>82480812.165839449</v>
      </c>
      <c r="CF57" s="110">
        <v>96072162.933401912</v>
      </c>
      <c r="CG57" s="110">
        <v>93417099.366731122</v>
      </c>
      <c r="CH57" s="110">
        <v>73407066.477392405</v>
      </c>
      <c r="CI57" s="110">
        <v>80050789.053025961</v>
      </c>
      <c r="CJ57" s="110">
        <v>87130539.79746516</v>
      </c>
      <c r="CK57" s="110">
        <v>101581768.99804088</v>
      </c>
      <c r="CL57" s="110">
        <v>75761937.596780807</v>
      </c>
      <c r="CM57" s="110">
        <v>87863995.415198952</v>
      </c>
      <c r="CN57" s="110">
        <v>112311488.72286737</v>
      </c>
      <c r="CO57" s="110">
        <v>118474284.77819692</v>
      </c>
      <c r="CP57" s="110">
        <v>92843632.65036656</v>
      </c>
      <c r="CQ57" s="110">
        <v>105791535.08540067</v>
      </c>
      <c r="CR57" s="110">
        <v>134637268.08802319</v>
      </c>
      <c r="CS57" s="110">
        <v>143868537.70219505</v>
      </c>
      <c r="CT57" s="110">
        <v>92871169.23121798</v>
      </c>
      <c r="CU57" s="178">
        <v>106411940.10063826</v>
      </c>
      <c r="CV57" s="178">
        <v>110249475.54154682</v>
      </c>
      <c r="CW57" s="337">
        <v>120177835.12878156</v>
      </c>
      <c r="CX57" s="337">
        <v>88199644.788963124</v>
      </c>
    </row>
    <row r="58" spans="1:102" ht="3.75" customHeight="1" x14ac:dyDescent="0.25">
      <c r="A58" s="55"/>
      <c r="B58" s="56"/>
      <c r="C58" s="56"/>
      <c r="D58" s="58"/>
      <c r="E58" s="109"/>
      <c r="F58" s="110"/>
      <c r="G58" s="110"/>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0"/>
      <c r="AH58" s="110"/>
      <c r="AI58" s="110"/>
      <c r="AJ58" s="110"/>
      <c r="AK58" s="110"/>
      <c r="AL58" s="110"/>
      <c r="AM58" s="110"/>
      <c r="AN58" s="110"/>
      <c r="AO58" s="110"/>
      <c r="AP58" s="110"/>
      <c r="AQ58" s="110"/>
      <c r="AR58" s="110"/>
      <c r="AS58" s="110"/>
      <c r="AT58" s="110"/>
      <c r="AU58" s="110"/>
      <c r="AV58" s="110"/>
      <c r="AW58" s="110"/>
      <c r="AX58" s="110"/>
      <c r="AY58" s="110"/>
      <c r="AZ58" s="110"/>
      <c r="BA58" s="110"/>
      <c r="BB58" s="110"/>
      <c r="BC58" s="110"/>
      <c r="BD58" s="110"/>
      <c r="BE58" s="110"/>
      <c r="BF58" s="110"/>
      <c r="BG58" s="110"/>
      <c r="BH58" s="110"/>
      <c r="BI58" s="110"/>
      <c r="BJ58" s="110"/>
      <c r="BK58" s="110"/>
      <c r="BL58" s="110"/>
      <c r="BM58" s="110"/>
      <c r="BN58" s="110"/>
      <c r="BO58" s="110"/>
      <c r="BP58" s="110"/>
      <c r="BQ58" s="110"/>
      <c r="BR58" s="110"/>
      <c r="BS58" s="110"/>
      <c r="BT58" s="110"/>
      <c r="BU58" s="110"/>
      <c r="BV58" s="110"/>
      <c r="BW58" s="110"/>
      <c r="BX58" s="110"/>
      <c r="BY58" s="110"/>
      <c r="BZ58" s="110"/>
      <c r="CA58" s="110"/>
      <c r="CB58" s="110"/>
      <c r="CC58" s="110"/>
      <c r="CD58" s="110"/>
      <c r="CE58" s="110"/>
      <c r="CF58" s="110"/>
      <c r="CG58" s="110"/>
      <c r="CH58" s="110"/>
      <c r="CI58" s="110"/>
      <c r="CJ58" s="110"/>
      <c r="CK58" s="110"/>
      <c r="CL58" s="110"/>
      <c r="CM58" s="110"/>
      <c r="CN58" s="110"/>
      <c r="CO58" s="110"/>
      <c r="CP58" s="110"/>
      <c r="CQ58" s="110"/>
      <c r="CR58" s="110"/>
      <c r="CS58" s="110"/>
      <c r="CT58" s="110"/>
      <c r="CU58" s="178"/>
      <c r="CV58" s="178"/>
      <c r="CW58" s="178"/>
      <c r="CX58" s="178"/>
    </row>
    <row r="59" spans="1:102" ht="15" customHeight="1" x14ac:dyDescent="0.25">
      <c r="A59" s="99" t="s">
        <v>42</v>
      </c>
      <c r="B59" s="100"/>
      <c r="C59" s="100"/>
      <c r="D59" s="101"/>
      <c r="E59" s="123">
        <v>5197858.785201204</v>
      </c>
      <c r="F59" s="124">
        <v>7997101.8661473878</v>
      </c>
      <c r="G59" s="124">
        <v>9202252.9124896936</v>
      </c>
      <c r="H59" s="124">
        <v>20485093.813179251</v>
      </c>
      <c r="I59" s="124">
        <v>28310660.668165393</v>
      </c>
      <c r="J59" s="124">
        <v>30876787.110264204</v>
      </c>
      <c r="K59" s="124">
        <v>32064230.824599676</v>
      </c>
      <c r="L59" s="124">
        <v>36396869.58815147</v>
      </c>
      <c r="M59" s="124">
        <v>36358495.905638799</v>
      </c>
      <c r="N59" s="124">
        <v>40418684.063720942</v>
      </c>
      <c r="O59" s="124">
        <v>40287278.972579099</v>
      </c>
      <c r="P59" s="124">
        <v>38821819.635163233</v>
      </c>
      <c r="Q59" s="124">
        <v>37027001.795346603</v>
      </c>
      <c r="R59" s="124">
        <v>41216548.767343603</v>
      </c>
      <c r="S59" s="124">
        <v>42790560.503262654</v>
      </c>
      <c r="T59" s="124">
        <v>42640658.953461856</v>
      </c>
      <c r="U59" s="124">
        <v>40811452.185129836</v>
      </c>
      <c r="V59" s="124">
        <v>46304356.744542614</v>
      </c>
      <c r="W59" s="124">
        <v>51789346.162154339</v>
      </c>
      <c r="X59" s="124">
        <v>49800631.162807047</v>
      </c>
      <c r="Y59" s="124">
        <v>48318093.639017321</v>
      </c>
      <c r="Z59" s="124">
        <v>51893975.56073916</v>
      </c>
      <c r="AA59" s="124">
        <v>54046001.027059108</v>
      </c>
      <c r="AB59" s="124">
        <v>54485619.497246742</v>
      </c>
      <c r="AC59" s="124">
        <v>50804288.049078703</v>
      </c>
      <c r="AD59" s="124">
        <v>55208161.010238662</v>
      </c>
      <c r="AE59" s="124">
        <v>53094058.681625932</v>
      </c>
      <c r="AF59" s="124">
        <v>54072773.261262834</v>
      </c>
      <c r="AG59" s="124">
        <v>55822659.613331564</v>
      </c>
      <c r="AH59" s="124">
        <v>54106515.907924533</v>
      </c>
      <c r="AI59" s="124">
        <v>51500106.495199248</v>
      </c>
      <c r="AJ59" s="124">
        <v>48138644.771327026</v>
      </c>
      <c r="AK59" s="124">
        <v>52727249.735057764</v>
      </c>
      <c r="AL59" s="124">
        <v>59504007.017188549</v>
      </c>
      <c r="AM59" s="124">
        <v>57711680.414231628</v>
      </c>
      <c r="AN59" s="124">
        <v>58068260.417026848</v>
      </c>
      <c r="AO59" s="124">
        <v>61266639.417461596</v>
      </c>
      <c r="AP59" s="124">
        <v>73823939.453283489</v>
      </c>
      <c r="AQ59" s="124">
        <v>80931682.544077501</v>
      </c>
      <c r="AR59" s="124">
        <v>79196787.634622887</v>
      </c>
      <c r="AS59" s="124">
        <v>76003494.482045308</v>
      </c>
      <c r="AT59" s="124">
        <v>88027188.631483793</v>
      </c>
      <c r="AU59" s="124">
        <v>82453420.870863855</v>
      </c>
      <c r="AV59" s="124">
        <v>73341280.758047566</v>
      </c>
      <c r="AW59" s="124">
        <v>75141618.488304988</v>
      </c>
      <c r="AX59" s="124">
        <v>94557689.801238537</v>
      </c>
      <c r="AY59" s="124">
        <v>88709180.927109331</v>
      </c>
      <c r="AZ59" s="124">
        <v>70910456.097896576</v>
      </c>
      <c r="BA59" s="124">
        <v>70692334.470643193</v>
      </c>
      <c r="BB59" s="124">
        <v>96641655.057421356</v>
      </c>
      <c r="BC59" s="124">
        <v>89532858.928913772</v>
      </c>
      <c r="BD59" s="124">
        <v>79321747.380180269</v>
      </c>
      <c r="BE59" s="124">
        <v>85581845.114851505</v>
      </c>
      <c r="BF59" s="124">
        <v>100515618.13489871</v>
      </c>
      <c r="BG59" s="124">
        <v>97638743.61593318</v>
      </c>
      <c r="BH59" s="124">
        <v>92294277.046668649</v>
      </c>
      <c r="BI59" s="124">
        <v>96465797.07454595</v>
      </c>
      <c r="BJ59" s="124">
        <v>112087420.87192076</v>
      </c>
      <c r="BK59" s="124">
        <v>103893591.83392452</v>
      </c>
      <c r="BL59" s="124">
        <v>106835061.01045838</v>
      </c>
      <c r="BM59" s="124">
        <v>113201087.76107055</v>
      </c>
      <c r="BN59" s="124">
        <v>132484674.10131243</v>
      </c>
      <c r="BO59" s="124">
        <v>135147845.29849032</v>
      </c>
      <c r="BP59" s="124">
        <v>129169249.95173874</v>
      </c>
      <c r="BQ59" s="124">
        <v>139252897.06484258</v>
      </c>
      <c r="BR59" s="124">
        <v>154310205.95717373</v>
      </c>
      <c r="BS59" s="124">
        <v>161692831.64854252</v>
      </c>
      <c r="BT59" s="124">
        <v>153513836.24228346</v>
      </c>
      <c r="BU59" s="124">
        <v>160025656.02860969</v>
      </c>
      <c r="BV59" s="124">
        <v>183731798.11951408</v>
      </c>
      <c r="BW59" s="124">
        <v>174792702.62414366</v>
      </c>
      <c r="BX59" s="124">
        <v>176004317.93899116</v>
      </c>
      <c r="BY59" s="124">
        <v>186729163.45521027</v>
      </c>
      <c r="BZ59" s="124">
        <v>201927321.06132337</v>
      </c>
      <c r="CA59" s="124">
        <v>195416539.3937633</v>
      </c>
      <c r="CB59" s="124">
        <v>218290408.44847691</v>
      </c>
      <c r="CC59" s="124">
        <v>224636436.45623481</v>
      </c>
      <c r="CD59" s="124">
        <v>246672779.44518939</v>
      </c>
      <c r="CE59" s="124">
        <v>241821372.0838685</v>
      </c>
      <c r="CF59" s="124">
        <v>247455141.61826923</v>
      </c>
      <c r="CG59" s="124">
        <v>269701335.10501629</v>
      </c>
      <c r="CH59" s="124">
        <v>289211782.87858462</v>
      </c>
      <c r="CI59" s="124">
        <v>287905283.16249585</v>
      </c>
      <c r="CJ59" s="124">
        <v>296539244.71690631</v>
      </c>
      <c r="CK59" s="124">
        <v>302837259.81605101</v>
      </c>
      <c r="CL59" s="124">
        <v>325308927.12260401</v>
      </c>
      <c r="CM59" s="124">
        <v>345526324.6539917</v>
      </c>
      <c r="CN59" s="124">
        <v>331202058.08000124</v>
      </c>
      <c r="CO59" s="124">
        <v>348579404.68626374</v>
      </c>
      <c r="CP59" s="124">
        <v>384272872.5626744</v>
      </c>
      <c r="CQ59" s="124">
        <v>395654323.76015484</v>
      </c>
      <c r="CR59" s="124">
        <v>358315019.33439547</v>
      </c>
      <c r="CS59" s="124">
        <v>355401894.03858256</v>
      </c>
      <c r="CT59" s="124">
        <v>420977472.60318971</v>
      </c>
      <c r="CU59" s="124">
        <v>422281032.84935021</v>
      </c>
      <c r="CV59" s="124">
        <v>436015607.76532078</v>
      </c>
      <c r="CW59" s="124">
        <v>452129678.60807347</v>
      </c>
      <c r="CX59" s="124">
        <v>498447767.31294566</v>
      </c>
    </row>
    <row r="60" spans="1:102" ht="15" customHeight="1" x14ac:dyDescent="0.25">
      <c r="A60" s="104" t="s">
        <v>83</v>
      </c>
      <c r="B60" s="82"/>
      <c r="C60" s="82"/>
      <c r="D60" s="105"/>
      <c r="E60" s="117">
        <v>3091958.785201204</v>
      </c>
      <c r="F60" s="118">
        <v>5152301.8661473878</v>
      </c>
      <c r="G60" s="118">
        <v>5992862.9124896936</v>
      </c>
      <c r="H60" s="118">
        <v>15880908.05147925</v>
      </c>
      <c r="I60" s="118">
        <v>24245069.443976551</v>
      </c>
      <c r="J60" s="118">
        <v>27678687.110264204</v>
      </c>
      <c r="K60" s="118">
        <v>28139577.680937447</v>
      </c>
      <c r="L60" s="118">
        <v>32625753.76786299</v>
      </c>
      <c r="M60" s="118">
        <v>33070651.360767502</v>
      </c>
      <c r="N60" s="118">
        <v>36315684.063720942</v>
      </c>
      <c r="O60" s="118">
        <v>35555719.377224661</v>
      </c>
      <c r="P60" s="118">
        <v>33764680.839740574</v>
      </c>
      <c r="Q60" s="118">
        <v>32216095.178112026</v>
      </c>
      <c r="R60" s="118">
        <v>37671548.767343603</v>
      </c>
      <c r="S60" s="118">
        <v>38017396.40886537</v>
      </c>
      <c r="T60" s="118">
        <v>36676432.661015674</v>
      </c>
      <c r="U60" s="118">
        <v>35811209.069459401</v>
      </c>
      <c r="V60" s="118">
        <v>40838256.744542614</v>
      </c>
      <c r="W60" s="118">
        <v>43336531.479225412</v>
      </c>
      <c r="X60" s="118">
        <v>42514625.361820474</v>
      </c>
      <c r="Y60" s="118">
        <v>42244363.78256873</v>
      </c>
      <c r="Z60" s="118">
        <v>47176111.56073916</v>
      </c>
      <c r="AA60" s="118">
        <v>45891765.242715031</v>
      </c>
      <c r="AB60" s="118">
        <v>45969170.714950569</v>
      </c>
      <c r="AC60" s="118">
        <v>43732935.684662409</v>
      </c>
      <c r="AD60" s="118">
        <v>49217558.010238662</v>
      </c>
      <c r="AE60" s="118">
        <v>43576200.029998735</v>
      </c>
      <c r="AF60" s="118">
        <v>43718322.897016428</v>
      </c>
      <c r="AG60" s="118">
        <v>47022108.973578222</v>
      </c>
      <c r="AH60" s="118">
        <v>49631471.081203885</v>
      </c>
      <c r="AI60" s="118">
        <v>47424791.556639329</v>
      </c>
      <c r="AJ60" s="118">
        <v>43870592.319388047</v>
      </c>
      <c r="AK60" s="118">
        <v>48360029.153671212</v>
      </c>
      <c r="AL60" s="118">
        <v>54181821.193072356</v>
      </c>
      <c r="AM60" s="118">
        <v>53823675.892607585</v>
      </c>
      <c r="AN60" s="118">
        <v>54290425.13377174</v>
      </c>
      <c r="AO60" s="118">
        <v>57784340.918401711</v>
      </c>
      <c r="AP60" s="118">
        <v>67019879.622742049</v>
      </c>
      <c r="AQ60" s="118">
        <v>79212559.77361913</v>
      </c>
      <c r="AR60" s="118">
        <v>77309724.820651531</v>
      </c>
      <c r="AS60" s="118">
        <v>74388753.728247136</v>
      </c>
      <c r="AT60" s="118">
        <v>81742996.0669806</v>
      </c>
      <c r="AU60" s="118">
        <v>79457114.836432993</v>
      </c>
      <c r="AV60" s="118">
        <v>71704877.948733836</v>
      </c>
      <c r="AW60" s="118">
        <v>73693302.824691132</v>
      </c>
      <c r="AX60" s="118">
        <v>84638735.503791466</v>
      </c>
      <c r="AY60" s="118">
        <v>84520358.600069717</v>
      </c>
      <c r="AZ60" s="118">
        <v>67401405.333982289</v>
      </c>
      <c r="BA60" s="118">
        <v>67269253.579480469</v>
      </c>
      <c r="BB60" s="118">
        <v>84997820.14818798</v>
      </c>
      <c r="BC60" s="118">
        <v>80291403.465075001</v>
      </c>
      <c r="BD60" s="118">
        <v>71742576.335412711</v>
      </c>
      <c r="BE60" s="118">
        <v>78836032.184968174</v>
      </c>
      <c r="BF60" s="118">
        <v>88191717.198894516</v>
      </c>
      <c r="BG60" s="118">
        <v>89462321.41506882</v>
      </c>
      <c r="BH60" s="118">
        <v>86238206.554886892</v>
      </c>
      <c r="BI60" s="118">
        <v>90365823.184510902</v>
      </c>
      <c r="BJ60" s="118">
        <v>101836358.08923826</v>
      </c>
      <c r="BK60" s="118">
        <v>96440732.709664419</v>
      </c>
      <c r="BL60" s="118">
        <v>99446436.754178554</v>
      </c>
      <c r="BM60" s="118">
        <v>106511171.31855404</v>
      </c>
      <c r="BN60" s="118">
        <v>124556577.14017434</v>
      </c>
      <c r="BO60" s="118">
        <v>128168197.29592788</v>
      </c>
      <c r="BP60" s="118">
        <v>122345791.53472096</v>
      </c>
      <c r="BQ60" s="118">
        <v>132310236.20620516</v>
      </c>
      <c r="BR60" s="118">
        <v>148728042.06125307</v>
      </c>
      <c r="BS60" s="118">
        <v>157264492.3946673</v>
      </c>
      <c r="BT60" s="118">
        <v>148636935.43278846</v>
      </c>
      <c r="BU60" s="118">
        <v>153471228.12992871</v>
      </c>
      <c r="BV60" s="118">
        <v>179927685.15499562</v>
      </c>
      <c r="BW60" s="118">
        <v>174041637.28226468</v>
      </c>
      <c r="BX60" s="118">
        <v>175308267.19692206</v>
      </c>
      <c r="BY60" s="118">
        <v>185802130.25376782</v>
      </c>
      <c r="BZ60" s="118">
        <v>201090656.96269077</v>
      </c>
      <c r="CA60" s="118">
        <v>192519766.59517893</v>
      </c>
      <c r="CB60" s="118">
        <v>214813687.58164096</v>
      </c>
      <c r="CC60" s="118">
        <v>220716832.94651669</v>
      </c>
      <c r="CD60" s="118">
        <v>246382666.41562805</v>
      </c>
      <c r="CE60" s="118">
        <v>238009381.68942797</v>
      </c>
      <c r="CF60" s="118">
        <v>240669612.88043216</v>
      </c>
      <c r="CG60" s="118">
        <v>255787849.17443389</v>
      </c>
      <c r="CH60" s="118">
        <v>289052976.5110178</v>
      </c>
      <c r="CI60" s="118">
        <v>281515318.75661862</v>
      </c>
      <c r="CJ60" s="118">
        <v>289512480.71995342</v>
      </c>
      <c r="CK60" s="118">
        <v>296734199.03099918</v>
      </c>
      <c r="CL60" s="118">
        <v>324909916.36767006</v>
      </c>
      <c r="CM60" s="118">
        <v>340405359.41365868</v>
      </c>
      <c r="CN60" s="118">
        <v>324783200.2702682</v>
      </c>
      <c r="CO60" s="118">
        <v>344265693.28094316</v>
      </c>
      <c r="CP60" s="118">
        <v>383996380.47470802</v>
      </c>
      <c r="CQ60" s="118">
        <v>391322235.65841299</v>
      </c>
      <c r="CR60" s="118">
        <v>353484167.28844953</v>
      </c>
      <c r="CS60" s="118">
        <v>350725960.02969217</v>
      </c>
      <c r="CT60" s="118">
        <v>420681273.69785082</v>
      </c>
      <c r="CU60" s="118">
        <v>417790422.83551246</v>
      </c>
      <c r="CV60" s="118">
        <v>430935674.3399055</v>
      </c>
      <c r="CW60" s="118">
        <v>448137650.03127164</v>
      </c>
      <c r="CX60" s="118">
        <v>498035813.25917816</v>
      </c>
    </row>
    <row r="61" spans="1:102" x14ac:dyDescent="0.25">
      <c r="A61" s="14" t="s">
        <v>107</v>
      </c>
      <c r="B61" s="16"/>
      <c r="C61" s="16"/>
      <c r="D61" s="16"/>
      <c r="E61" s="354"/>
      <c r="F61" s="354"/>
      <c r="G61" s="354"/>
      <c r="H61" s="354"/>
      <c r="I61" s="354"/>
      <c r="J61" s="354"/>
      <c r="K61" s="354"/>
      <c r="L61" s="354"/>
      <c r="M61" s="354"/>
      <c r="N61" s="354"/>
      <c r="O61" s="354"/>
      <c r="P61" s="354"/>
      <c r="Q61" s="354"/>
      <c r="R61" s="354"/>
      <c r="S61" s="354"/>
      <c r="T61" s="354"/>
      <c r="U61" s="354"/>
      <c r="V61" s="354"/>
      <c r="W61" s="354"/>
      <c r="X61" s="354"/>
      <c r="Y61" s="354"/>
      <c r="Z61" s="354"/>
      <c r="AA61" s="354"/>
      <c r="AB61" s="354"/>
      <c r="AC61" s="354"/>
      <c r="AD61" s="354"/>
      <c r="AE61" s="354"/>
      <c r="AF61" s="354"/>
      <c r="AG61" s="354"/>
      <c r="AH61" s="354"/>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c r="CA61" s="16"/>
      <c r="CB61" s="16"/>
      <c r="CC61" s="16"/>
      <c r="CD61" s="16"/>
      <c r="CE61" s="16"/>
      <c r="CF61" s="16"/>
      <c r="CG61" s="16"/>
      <c r="CH61" s="16"/>
      <c r="CI61" s="16"/>
      <c r="CJ61" s="16"/>
      <c r="CK61" s="16"/>
      <c r="CL61" s="17"/>
      <c r="CM61" s="16"/>
      <c r="CN61" s="16"/>
      <c r="CO61" s="16"/>
      <c r="CP61" s="16"/>
      <c r="CQ61" s="16"/>
      <c r="CR61" s="16"/>
      <c r="CS61" s="16"/>
      <c r="CT61" s="16"/>
      <c r="CU61" s="16"/>
      <c r="CV61" s="16"/>
      <c r="CW61" s="16"/>
      <c r="CX61" s="16"/>
    </row>
    <row r="62" spans="1:102" x14ac:dyDescent="0.25">
      <c r="A62" s="14" t="s">
        <v>78</v>
      </c>
      <c r="B62" s="16"/>
      <c r="C62" s="16"/>
      <c r="D62" s="16"/>
      <c r="E62" s="354"/>
      <c r="F62" s="354"/>
      <c r="G62" s="354"/>
      <c r="H62" s="354"/>
      <c r="I62" s="354"/>
      <c r="J62" s="354"/>
      <c r="K62" s="354"/>
      <c r="L62" s="354"/>
      <c r="M62" s="354"/>
      <c r="N62" s="354"/>
      <c r="O62" s="354"/>
      <c r="P62" s="354"/>
      <c r="Q62" s="354"/>
      <c r="R62" s="354"/>
      <c r="S62" s="354"/>
      <c r="T62" s="354"/>
      <c r="U62" s="354"/>
      <c r="V62" s="354"/>
      <c r="W62" s="354"/>
      <c r="X62" s="354"/>
      <c r="Y62" s="354"/>
      <c r="Z62" s="354"/>
      <c r="AA62" s="354"/>
      <c r="AB62" s="354"/>
      <c r="AC62" s="354"/>
      <c r="AD62" s="354"/>
      <c r="AE62" s="354"/>
      <c r="AF62" s="354"/>
      <c r="AG62" s="354"/>
      <c r="AH62" s="354"/>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c r="CC62" s="16"/>
      <c r="CD62" s="16"/>
      <c r="CE62" s="16"/>
      <c r="CF62" s="16"/>
      <c r="CG62" s="17"/>
      <c r="CH62" s="17"/>
      <c r="CI62" s="17"/>
      <c r="CJ62" s="17"/>
      <c r="CK62" s="17"/>
      <c r="CL62" s="17"/>
      <c r="CM62" s="16"/>
      <c r="CN62" s="16"/>
      <c r="CO62" s="16"/>
      <c r="CP62" s="16"/>
      <c r="CQ62" s="16"/>
      <c r="CR62" s="16"/>
      <c r="CS62" s="16"/>
      <c r="CT62" s="16"/>
      <c r="CU62" s="16"/>
      <c r="CV62" s="16"/>
      <c r="CW62" s="16"/>
      <c r="CX62" s="16"/>
    </row>
    <row r="63" spans="1:102" x14ac:dyDescent="0.25">
      <c r="A63" s="14" t="s">
        <v>109</v>
      </c>
      <c r="B63" s="16"/>
      <c r="C63" s="16"/>
      <c r="D63" s="16"/>
      <c r="E63" s="354"/>
      <c r="F63" s="354"/>
      <c r="G63" s="354"/>
      <c r="H63" s="354"/>
      <c r="I63" s="354"/>
      <c r="J63" s="354"/>
      <c r="K63" s="354"/>
      <c r="L63" s="354"/>
      <c r="M63" s="354"/>
      <c r="N63" s="354"/>
      <c r="O63" s="354"/>
      <c r="P63" s="354"/>
      <c r="Q63" s="354"/>
      <c r="R63" s="354"/>
      <c r="S63" s="354"/>
      <c r="T63" s="354"/>
      <c r="U63" s="354"/>
      <c r="V63" s="354"/>
      <c r="W63" s="354"/>
      <c r="X63" s="354"/>
      <c r="Y63" s="354"/>
      <c r="Z63" s="354"/>
      <c r="AA63" s="354"/>
      <c r="AB63" s="354"/>
      <c r="AC63" s="354"/>
      <c r="AD63" s="354"/>
      <c r="AE63" s="354"/>
      <c r="AF63" s="354"/>
      <c r="AG63" s="354"/>
      <c r="AH63" s="354"/>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c r="BT63" s="16"/>
      <c r="BU63" s="16"/>
      <c r="BV63" s="16"/>
      <c r="BW63" s="16"/>
      <c r="BX63" s="16"/>
      <c r="BY63" s="16"/>
      <c r="BZ63" s="16"/>
      <c r="CA63" s="16"/>
      <c r="CB63" s="16"/>
      <c r="CC63" s="16"/>
      <c r="CD63" s="16"/>
      <c r="CE63" s="16"/>
      <c r="CF63" s="16"/>
      <c r="CG63" s="424"/>
      <c r="CH63" s="424"/>
      <c r="CI63" s="424"/>
      <c r="CJ63" s="424"/>
      <c r="CK63" s="424"/>
      <c r="CL63" s="424"/>
      <c r="CM63" s="16"/>
      <c r="CN63" s="16"/>
      <c r="CO63" s="16"/>
      <c r="CP63" s="16"/>
      <c r="CQ63" s="16"/>
      <c r="CR63" s="16"/>
      <c r="CS63" s="16"/>
      <c r="CT63" s="16"/>
      <c r="CU63" s="16"/>
      <c r="CV63" s="16"/>
      <c r="CW63" s="16"/>
      <c r="CX63" s="16"/>
    </row>
    <row r="64" spans="1:102" x14ac:dyDescent="0.25">
      <c r="A64" s="14" t="s">
        <v>76</v>
      </c>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O64" s="2"/>
      <c r="BP64" s="2"/>
      <c r="BQ64" s="2"/>
      <c r="BR64" s="2"/>
      <c r="BS64" s="24"/>
      <c r="BT64" s="355"/>
      <c r="BU64" s="2"/>
      <c r="BV64" s="2"/>
      <c r="BW64" s="2"/>
      <c r="BX64" s="2"/>
      <c r="BY64" s="2"/>
      <c r="BZ64" s="2"/>
      <c r="CA64" s="2"/>
      <c r="CB64" s="2"/>
      <c r="CC64" s="2"/>
      <c r="CD64" s="2"/>
      <c r="CE64" s="2"/>
      <c r="CF64" s="2"/>
      <c r="CG64" s="357"/>
      <c r="CH64" s="357"/>
      <c r="CI64" s="357"/>
      <c r="CJ64" s="357"/>
      <c r="CK64" s="357"/>
      <c r="CL64" s="357"/>
      <c r="CM64" s="2"/>
      <c r="CN64" s="2"/>
      <c r="CO64" s="2"/>
      <c r="CP64" s="2"/>
      <c r="CQ64" s="2"/>
      <c r="CR64" s="2"/>
      <c r="CS64" s="2"/>
      <c r="CT64" s="2"/>
      <c r="CU64" s="2"/>
      <c r="CV64" s="2"/>
      <c r="CW64" s="2"/>
      <c r="CX64" s="2"/>
    </row>
    <row r="65" spans="1:102" x14ac:dyDescent="0.25">
      <c r="A65" s="14" t="s">
        <v>88</v>
      </c>
      <c r="B65" s="2"/>
      <c r="C65" s="2"/>
      <c r="D65" s="2"/>
      <c r="E65" s="4"/>
      <c r="F65" s="4"/>
      <c r="G65" s="4"/>
      <c r="H65" s="4"/>
      <c r="I65" s="3"/>
      <c r="J65" s="3"/>
      <c r="K65" s="3"/>
      <c r="L65" s="3"/>
      <c r="M65" s="3"/>
      <c r="N65" s="3"/>
      <c r="O65" s="3"/>
      <c r="P65" s="3"/>
      <c r="Q65" s="3"/>
      <c r="R65" s="3"/>
      <c r="S65" s="3"/>
      <c r="T65" s="3"/>
      <c r="U65" s="3"/>
      <c r="V65" s="4"/>
      <c r="W65" s="3"/>
      <c r="X65" s="3"/>
      <c r="Y65" s="3"/>
      <c r="Z65" s="3"/>
      <c r="AA65" s="3"/>
      <c r="AB65" s="3"/>
      <c r="AC65" s="3"/>
      <c r="AD65" s="3"/>
      <c r="AE65" s="3"/>
      <c r="AF65" s="3"/>
      <c r="AG65" s="3"/>
      <c r="AH65" s="3"/>
      <c r="AI65" s="3"/>
      <c r="AJ65" s="7"/>
      <c r="AK65" s="7"/>
      <c r="AL65" s="7"/>
      <c r="AM65" s="4"/>
      <c r="AN65" s="4"/>
      <c r="AO65" s="4"/>
      <c r="AP65" s="4"/>
      <c r="AQ65" s="4"/>
      <c r="AR65" s="4"/>
      <c r="AS65" s="4"/>
      <c r="AT65" s="4"/>
      <c r="AU65" s="2"/>
      <c r="AV65" s="4"/>
      <c r="AW65" s="4"/>
      <c r="AX65" s="2"/>
      <c r="AY65" s="2"/>
      <c r="AZ65" s="2"/>
      <c r="BA65" s="2"/>
      <c r="BB65" s="2"/>
      <c r="BC65" s="2"/>
      <c r="BD65" s="2"/>
      <c r="BE65" s="2"/>
      <c r="BF65" s="2"/>
      <c r="BG65" s="2"/>
      <c r="BH65" s="2"/>
      <c r="BI65" s="2"/>
      <c r="BJ65" s="2"/>
      <c r="BO65" s="2"/>
      <c r="BP65" s="2"/>
      <c r="BQ65" s="2"/>
      <c r="BR65" s="2"/>
      <c r="BS65" s="24"/>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row>
    <row r="66" spans="1:102" x14ac:dyDescent="0.25">
      <c r="A66" s="14" t="s">
        <v>87</v>
      </c>
      <c r="B66" s="2"/>
      <c r="C66" s="2"/>
      <c r="D66" s="38"/>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c r="AZ66" s="35"/>
      <c r="BA66" s="35"/>
      <c r="BB66" s="35"/>
      <c r="BC66" s="35"/>
      <c r="BD66" s="35"/>
      <c r="BE66" s="35"/>
      <c r="BF66" s="35"/>
      <c r="BG66" s="35"/>
      <c r="BH66" s="35"/>
      <c r="BI66" s="35"/>
      <c r="BJ66" s="35"/>
      <c r="BK66" s="36"/>
      <c r="BL66" s="36"/>
      <c r="BM66" s="36"/>
      <c r="BN66" s="36"/>
      <c r="BO66" s="35"/>
      <c r="BP66" s="35"/>
      <c r="BQ66" s="35"/>
      <c r="BR66" s="35"/>
      <c r="BS66" s="37"/>
      <c r="BT66" s="37"/>
      <c r="BU66" s="37"/>
      <c r="BV66" s="37"/>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row>
    <row r="67" spans="1:102" x14ac:dyDescent="0.25">
      <c r="A67" s="14" t="s">
        <v>96</v>
      </c>
      <c r="B67" s="2"/>
      <c r="C67" s="2"/>
      <c r="D67" s="38"/>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c r="BD67" s="35"/>
      <c r="BE67" s="35"/>
      <c r="BF67" s="35"/>
      <c r="BG67" s="35"/>
      <c r="BH67" s="35"/>
      <c r="BI67" s="35"/>
      <c r="BJ67" s="35"/>
      <c r="BK67" s="36"/>
      <c r="BL67" s="36"/>
      <c r="BM67" s="36"/>
      <c r="BN67" s="36"/>
      <c r="BO67" s="35"/>
      <c r="BP67" s="35"/>
      <c r="BQ67" s="35"/>
      <c r="BR67" s="35"/>
      <c r="BS67" s="37"/>
      <c r="BT67" s="37"/>
      <c r="BU67" s="37"/>
      <c r="BV67" s="37"/>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row>
    <row r="68" spans="1:102" x14ac:dyDescent="0.25">
      <c r="A68" s="14" t="s">
        <v>98</v>
      </c>
      <c r="B68" s="2"/>
      <c r="C68" s="2"/>
      <c r="D68" s="38"/>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6"/>
      <c r="BL68" s="36"/>
      <c r="BM68" s="36"/>
      <c r="BN68" s="36"/>
      <c r="BO68" s="35"/>
      <c r="BP68" s="35"/>
      <c r="BQ68" s="35"/>
      <c r="BR68" s="35"/>
      <c r="BS68" s="37"/>
      <c r="BT68" s="37"/>
      <c r="BU68" s="37"/>
      <c r="BV68" s="37"/>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row>
    <row r="69" spans="1:102" x14ac:dyDescent="0.25">
      <c r="A69" s="37" t="s">
        <v>102</v>
      </c>
      <c r="B69" s="2"/>
      <c r="C69" s="2"/>
      <c r="D69" s="38"/>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c r="BD69" s="35"/>
      <c r="BE69" s="35"/>
      <c r="BF69" s="35"/>
      <c r="BG69" s="35"/>
      <c r="BH69" s="35"/>
      <c r="BI69" s="35"/>
      <c r="BJ69" s="35"/>
      <c r="BK69" s="36"/>
      <c r="BL69" s="36"/>
      <c r="BM69" s="36"/>
      <c r="BN69" s="36"/>
      <c r="BO69" s="35"/>
      <c r="BP69" s="35"/>
      <c r="BQ69" s="35"/>
      <c r="BR69" s="35"/>
      <c r="BS69" s="37"/>
      <c r="BT69" s="37"/>
      <c r="BU69" s="37"/>
      <c r="BV69" s="37"/>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row>
    <row r="70" spans="1:102" x14ac:dyDescent="0.25">
      <c r="A70" s="37" t="s">
        <v>94</v>
      </c>
      <c r="B70" s="2"/>
      <c r="C70" s="2"/>
      <c r="D70" s="2"/>
      <c r="E70" s="23"/>
      <c r="F70" s="23"/>
      <c r="G70" s="23"/>
      <c r="H70" s="23"/>
      <c r="I70" s="5"/>
      <c r="J70" s="5"/>
      <c r="K70" s="2"/>
      <c r="L70" s="2"/>
      <c r="M70" s="2"/>
      <c r="N70" s="5"/>
      <c r="O70" s="2"/>
      <c r="P70" s="2"/>
      <c r="Q70" s="2"/>
      <c r="R70" s="5"/>
      <c r="S70" s="2"/>
      <c r="T70" s="2"/>
      <c r="U70" s="2"/>
      <c r="V70" s="5"/>
      <c r="W70" s="2"/>
      <c r="X70" s="2"/>
      <c r="Y70" s="2"/>
      <c r="Z70" s="5"/>
      <c r="AA70" s="5"/>
      <c r="AB70" s="5"/>
      <c r="AC70" s="5"/>
      <c r="AD70" s="5"/>
      <c r="AE70" s="5"/>
      <c r="AF70" s="5"/>
      <c r="AG70" s="4"/>
      <c r="AH70" s="4"/>
      <c r="AI70" s="4"/>
      <c r="AJ70" s="4"/>
      <c r="AK70" s="4"/>
      <c r="AL70" s="4"/>
      <c r="AM70" s="4"/>
      <c r="AN70" s="4"/>
      <c r="AO70" s="4"/>
      <c r="AP70" s="4"/>
      <c r="AQ70" s="4"/>
      <c r="AR70" s="4"/>
      <c r="AS70" s="4"/>
      <c r="AT70" s="4"/>
      <c r="AU70" s="2"/>
      <c r="AV70" s="4"/>
      <c r="AW70" s="4"/>
      <c r="AX70" s="2"/>
      <c r="AY70" s="23"/>
      <c r="AZ70" s="23"/>
      <c r="BA70" s="2"/>
      <c r="BB70" s="2"/>
      <c r="BC70" s="2"/>
      <c r="BD70" s="2"/>
      <c r="BE70" s="2"/>
      <c r="BF70" s="2"/>
      <c r="BG70" s="2"/>
      <c r="BH70" s="2"/>
      <c r="BI70" s="2"/>
      <c r="BJ70" s="2"/>
      <c r="BN70" s="2"/>
      <c r="BO70" s="37"/>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row>
  </sheetData>
  <mergeCells count="1">
    <mergeCell ref="C57:D57"/>
  </mergeCells>
  <phoneticPr fontId="0" type="noConversion"/>
  <printOptions horizontalCentered="1" verticalCentered="1"/>
  <pageMargins left="0.78740157480314965" right="0.78740157480314965" top="0.98425196850393704" bottom="0.98425196850393704" header="0" footer="0"/>
  <pageSetup scale="71" orientation="landscape" r:id="rId1"/>
  <headerFooter alignWithMargins="0">
    <oddFooter>&amp;Z&amp;F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O4"/>
  <sheetViews>
    <sheetView showGridLines="0" topLeftCell="I1" zoomScale="70" zoomScaleNormal="70" workbookViewId="0">
      <selection activeCell="AK12" sqref="AK12"/>
    </sheetView>
  </sheetViews>
  <sheetFormatPr baseColWidth="10" defaultColWidth="10.90625" defaultRowHeight="12.5" x14ac:dyDescent="0.25"/>
  <cols>
    <col min="1" max="1" width="35.453125" bestFit="1" customWidth="1"/>
  </cols>
  <sheetData>
    <row r="2" spans="1:41" x14ac:dyDescent="0.25">
      <c r="A2" t="s">
        <v>91</v>
      </c>
    </row>
    <row r="3" spans="1:41" x14ac:dyDescent="0.25">
      <c r="A3" t="s">
        <v>92</v>
      </c>
      <c r="B3" s="343">
        <f>(-[1]C19!AK$51)*1000</f>
        <v>-5548680.7051848676</v>
      </c>
      <c r="C3" s="338">
        <f>(-[2]C19!AL$51)*1000</f>
        <v>-5422622.8390005641</v>
      </c>
      <c r="D3" s="338">
        <f>(-[3]C19!AM$51)*1000</f>
        <v>-5423305.7122775642</v>
      </c>
      <c r="E3" s="338">
        <f>(-[4]C19!Q$51)*1000</f>
        <v>-4860715.681172709</v>
      </c>
      <c r="F3" s="338">
        <f>(-[5]C19!V$51)*1000</f>
        <v>-4648639.3413217496</v>
      </c>
      <c r="G3" s="338">
        <f>(-[6]C19!W$51)*1000</f>
        <v>-4648639.3413217496</v>
      </c>
      <c r="H3" s="343">
        <f>(-[7]C19!X$51)*1000</f>
        <v>-3926303.4031561958</v>
      </c>
      <c r="I3" s="338">
        <f>(-[8]C19!R$51)*1000</f>
        <v>-3767785.7198940949</v>
      </c>
      <c r="J3" s="338">
        <f>(-[9]C19!$Z$51)*1000</f>
        <v>-3838261.6248476841</v>
      </c>
      <c r="K3" s="338">
        <f>(-[9]C19!$AA$51)*1000</f>
        <v>-3654450.15068699</v>
      </c>
      <c r="L3" s="338">
        <f>(-[9]C19!$AB$51)*1000</f>
        <v>-3828056.1210227408</v>
      </c>
      <c r="M3" s="338">
        <f>(-[9]C19!$V$51)*1000</f>
        <v>-4648639.3413217505</v>
      </c>
      <c r="N3" s="338">
        <f>(-([10]C19!$AC$51))*1000</f>
        <v>-3755639.4231444304</v>
      </c>
      <c r="O3" s="338">
        <f>(-([10]C19!$AD$51))*1000</f>
        <v>-3736367.9815721251</v>
      </c>
      <c r="P3" s="338">
        <f>(-[11]C19!$AE$51)*1000</f>
        <v>-3727765.0153049654</v>
      </c>
      <c r="Q3" s="338">
        <f>(-[12]C19!$Y$51)*1000</f>
        <v>-3838261.6248476841</v>
      </c>
      <c r="R3" s="338">
        <f>(-[13]C19!$AH$51)*1000</f>
        <v>-3458207.4886973631</v>
      </c>
      <c r="S3" s="338">
        <f>(-[14]C19!$AI$51)*1000</f>
        <v>-3735175.3989293277</v>
      </c>
      <c r="T3" s="338">
        <f>(-[15]C19!$AJ$51)*1000</f>
        <v>-3732607.2097041644</v>
      </c>
      <c r="U3" s="338">
        <f>(-[16]C19!$AA$51)*1000</f>
        <v>-3828945.0519518405</v>
      </c>
      <c r="V3" s="338">
        <f>(-[17]C19!$AL$51)*1000</f>
        <v>-3719126.760234877</v>
      </c>
      <c r="W3" s="338">
        <f>(-[18]C19!$AM$51)*1000</f>
        <v>-3827347.3439679826</v>
      </c>
      <c r="X3" s="338">
        <f>(-[19]C19!$AN$51)*1000</f>
        <v>-4072021.8530074446</v>
      </c>
      <c r="Y3" s="338">
        <f>(-[20]C19!$AB$51)*1000</f>
        <v>-3755639.4231444304</v>
      </c>
      <c r="Z3" s="338">
        <f>(-[21]C19!$AP$51)*1000</f>
        <v>-4078100.2670890596</v>
      </c>
      <c r="AA3" s="338">
        <f>(-[22]C19!$AQ$51)*1000</f>
        <v>-4135206.562584368</v>
      </c>
      <c r="AB3" s="338">
        <f>(-[23]C19!$AR$51)*1000</f>
        <v>-4141982.1547295777</v>
      </c>
      <c r="AC3" s="338">
        <f>(-[24]C19!$AC$51)*1000</f>
        <v>-3402039.9886973626</v>
      </c>
      <c r="AD3" s="162">
        <f>(-[25]C19!$AV$51)*1000</f>
        <v>-4087271.1280672001</v>
      </c>
      <c r="AE3" s="162">
        <f>(-[25]C19!$AU$51)*1000</f>
        <v>-3978390.0933418679</v>
      </c>
      <c r="AF3" s="162">
        <f>(-[25]C19!$AV$51)*1000</f>
        <v>-4087271.1280672001</v>
      </c>
      <c r="AG3" s="352">
        <f>(-[26]C19!$AD$51)*1000</f>
        <v>-4093939.7067966</v>
      </c>
      <c r="AH3" s="338">
        <f>(-[27]C19!$AX$51)*1000</f>
        <v>-4160979.2209498002</v>
      </c>
      <c r="AI3" s="338">
        <f>(-[28]C19!$AY$51)*1000</f>
        <v>-4031001.4154469999</v>
      </c>
      <c r="AJ3" s="338">
        <f>(-[29]C19!$AZ$51)*1000</f>
        <v>-4011382.2666664002</v>
      </c>
      <c r="AK3" s="338">
        <f>(-[30]C19!$AE$51)*1000</f>
        <v>-4106873.8065220998</v>
      </c>
      <c r="AL3" s="358">
        <f>(-[31]C19!$BB$51)*1000</f>
        <v>-4387107.4329295</v>
      </c>
      <c r="AM3" s="338">
        <f>(-[32]C19!$BC$51)*1000</f>
        <v>-4309310.9611459002</v>
      </c>
      <c r="AN3" s="338">
        <f>(-[33]C19!$BD$51)*1000</f>
        <v>-4158583.3611459001</v>
      </c>
      <c r="AO3" s="338">
        <f>(-[34]C19!$AF$51)*1000</f>
        <v>-2867972.7911999999</v>
      </c>
    </row>
    <row r="4" spans="1:41" x14ac:dyDescent="0.25">
      <c r="A4" t="s">
        <v>93</v>
      </c>
      <c r="B4" s="354"/>
      <c r="C4" s="354"/>
      <c r="D4" s="354"/>
      <c r="E4" s="354"/>
      <c r="F4" s="354"/>
      <c r="G4" s="354"/>
      <c r="H4" s="354"/>
      <c r="I4" s="354"/>
      <c r="J4" s="354"/>
      <c r="K4" s="354"/>
      <c r="L4" s="354"/>
      <c r="M4" s="354"/>
      <c r="N4" s="354"/>
      <c r="O4" s="354"/>
      <c r="P4" s="354"/>
      <c r="Q4" s="354"/>
      <c r="R4" s="354"/>
      <c r="S4" s="354"/>
      <c r="T4" s="354"/>
      <c r="U4" s="354"/>
      <c r="V4" s="354"/>
      <c r="W4" s="354"/>
      <c r="X4" s="354"/>
      <c r="Y4" s="354"/>
      <c r="Z4" s="354"/>
      <c r="AA4" s="354"/>
      <c r="AB4" s="354"/>
      <c r="AC4" s="354"/>
      <c r="AD4" s="356"/>
      <c r="AE4" s="356"/>
      <c r="AF4" s="356"/>
      <c r="AG4" s="356"/>
      <c r="AH4" s="338">
        <f>(-[27]C19!$AX$45)*1000</f>
        <v>-15000</v>
      </c>
      <c r="AI4" s="338">
        <f>(-[28]C19!$AY$45)*1000</f>
        <v>-18000</v>
      </c>
      <c r="AJ4" s="338">
        <f>(-[29]C19!$AZ$45)*1000</f>
        <v>-18000</v>
      </c>
      <c r="AK4" s="338">
        <f>(-[30]C19!$AE$45)*1000</f>
        <v>-18000</v>
      </c>
      <c r="AL4" s="353">
        <f>(-[31]C19!$BB$45)*1000</f>
        <v>-21000</v>
      </c>
      <c r="AM4" s="338">
        <f>(-[32]C19!$BC$45)*1000</f>
        <v>-24000</v>
      </c>
      <c r="AN4" s="338">
        <f>(-[33]C19!$BD$45)*1000</f>
        <v>-27000</v>
      </c>
      <c r="AO4" s="338">
        <f>(-[34]C19!$AF$45)*1000</f>
        <v>-30000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pageSetUpPr fitToPage="1"/>
  </sheetPr>
  <dimension ref="A1:CX70"/>
  <sheetViews>
    <sheetView showGridLines="0" zoomScale="70" zoomScaleNormal="70" workbookViewId="0">
      <pane xSplit="4" ySplit="5" topLeftCell="BY9" activePane="bottomRight" state="frozen"/>
      <selection activeCell="AV7" sqref="AV7"/>
      <selection pane="topRight" activeCell="AV7" sqref="AV7"/>
      <selection pane="bottomLeft" activeCell="AV7" sqref="AV7"/>
      <selection pane="bottomRight" activeCell="CK43" sqref="CK43"/>
    </sheetView>
  </sheetViews>
  <sheetFormatPr baseColWidth="10" defaultColWidth="11.453125" defaultRowHeight="12.5" x14ac:dyDescent="0.25"/>
  <cols>
    <col min="1" max="1" width="2.90625" customWidth="1"/>
    <col min="2" max="2" width="2.08984375" customWidth="1"/>
    <col min="3" max="3" width="3.08984375" customWidth="1"/>
    <col min="4" max="4" width="70.90625" customWidth="1"/>
    <col min="5" max="98" width="10.54296875" customWidth="1"/>
    <col min="99" max="99" width="12.90625" bestFit="1" customWidth="1"/>
    <col min="100" max="102" width="12.90625" customWidth="1"/>
  </cols>
  <sheetData>
    <row r="1" spans="1:102" x14ac:dyDescent="0.25">
      <c r="A1" s="2"/>
      <c r="B1" s="2"/>
      <c r="C1" s="2"/>
      <c r="D1" s="2"/>
    </row>
    <row r="2" spans="1:102" ht="13" x14ac:dyDescent="0.3">
      <c r="A2" s="1" t="s">
        <v>58</v>
      </c>
      <c r="B2" s="2"/>
      <c r="C2" s="2"/>
      <c r="D2" s="2"/>
    </row>
    <row r="3" spans="1:102" x14ac:dyDescent="0.25">
      <c r="A3" s="2" t="s">
        <v>33</v>
      </c>
      <c r="B3" s="2"/>
      <c r="C3" s="2"/>
      <c r="D3" s="2"/>
    </row>
    <row r="4" spans="1:102" ht="4.5" customHeight="1" x14ac:dyDescent="0.25">
      <c r="A4" s="2"/>
      <c r="B4" s="2"/>
      <c r="C4" s="2"/>
      <c r="D4" s="2"/>
    </row>
    <row r="5" spans="1:102" ht="15" customHeight="1" x14ac:dyDescent="0.25">
      <c r="A5" s="42"/>
      <c r="B5" s="43"/>
      <c r="C5" s="43"/>
      <c r="D5" s="44"/>
      <c r="E5" s="45">
        <v>35400</v>
      </c>
      <c r="F5" s="46">
        <v>35765</v>
      </c>
      <c r="G5" s="46">
        <v>36130</v>
      </c>
      <c r="H5" s="46">
        <v>36495</v>
      </c>
      <c r="I5" s="46">
        <v>36861</v>
      </c>
      <c r="J5" s="46">
        <v>37226</v>
      </c>
      <c r="K5" s="46">
        <v>37316</v>
      </c>
      <c r="L5" s="46">
        <v>37408</v>
      </c>
      <c r="M5" s="46">
        <v>37500</v>
      </c>
      <c r="N5" s="46">
        <v>37591</v>
      </c>
      <c r="O5" s="46">
        <v>37681</v>
      </c>
      <c r="P5" s="46">
        <v>37773</v>
      </c>
      <c r="Q5" s="46">
        <v>37865</v>
      </c>
      <c r="R5" s="46">
        <v>37956</v>
      </c>
      <c r="S5" s="46">
        <v>38047</v>
      </c>
      <c r="T5" s="46">
        <v>38139</v>
      </c>
      <c r="U5" s="46">
        <v>38231</v>
      </c>
      <c r="V5" s="46">
        <v>38322</v>
      </c>
      <c r="W5" s="46">
        <v>38412</v>
      </c>
      <c r="X5" s="46">
        <v>38504</v>
      </c>
      <c r="Y5" s="46">
        <v>38596</v>
      </c>
      <c r="Z5" s="46">
        <v>38687</v>
      </c>
      <c r="AA5" s="46">
        <v>38777</v>
      </c>
      <c r="AB5" s="46">
        <v>38869</v>
      </c>
      <c r="AC5" s="46">
        <v>38961</v>
      </c>
      <c r="AD5" s="46">
        <v>39052</v>
      </c>
      <c r="AE5" s="46">
        <v>39142</v>
      </c>
      <c r="AF5" s="46">
        <v>39234</v>
      </c>
      <c r="AG5" s="46">
        <v>39326</v>
      </c>
      <c r="AH5" s="46">
        <v>39417</v>
      </c>
      <c r="AI5" s="46">
        <v>39508</v>
      </c>
      <c r="AJ5" s="46">
        <v>39600</v>
      </c>
      <c r="AK5" s="46">
        <v>39692</v>
      </c>
      <c r="AL5" s="46">
        <v>39783</v>
      </c>
      <c r="AM5" s="46">
        <v>39873</v>
      </c>
      <c r="AN5" s="46">
        <v>39965</v>
      </c>
      <c r="AO5" s="46">
        <v>40057</v>
      </c>
      <c r="AP5" s="46">
        <v>40148</v>
      </c>
      <c r="AQ5" s="46">
        <v>40238</v>
      </c>
      <c r="AR5" s="46">
        <v>40330</v>
      </c>
      <c r="AS5" s="46">
        <v>40422</v>
      </c>
      <c r="AT5" s="46">
        <v>40513</v>
      </c>
      <c r="AU5" s="46">
        <v>40603</v>
      </c>
      <c r="AV5" s="46">
        <v>40695</v>
      </c>
      <c r="AW5" s="46">
        <v>40787</v>
      </c>
      <c r="AX5" s="46">
        <v>40878</v>
      </c>
      <c r="AY5" s="46">
        <v>40969</v>
      </c>
      <c r="AZ5" s="46">
        <v>41061</v>
      </c>
      <c r="BA5" s="46">
        <v>41153</v>
      </c>
      <c r="BB5" s="46">
        <v>41244</v>
      </c>
      <c r="BC5" s="46">
        <v>41334</v>
      </c>
      <c r="BD5" s="46">
        <v>41426</v>
      </c>
      <c r="BE5" s="46">
        <v>41518</v>
      </c>
      <c r="BF5" s="46">
        <v>41609</v>
      </c>
      <c r="BG5" s="46">
        <v>41699</v>
      </c>
      <c r="BH5" s="46">
        <v>41791</v>
      </c>
      <c r="BI5" s="46">
        <v>41883</v>
      </c>
      <c r="BJ5" s="46">
        <v>41974</v>
      </c>
      <c r="BK5" s="46">
        <v>42064</v>
      </c>
      <c r="BL5" s="46">
        <v>42156</v>
      </c>
      <c r="BM5" s="46">
        <v>42248</v>
      </c>
      <c r="BN5" s="46">
        <v>42339</v>
      </c>
      <c r="BO5" s="46">
        <v>42430</v>
      </c>
      <c r="BP5" s="46">
        <v>42522</v>
      </c>
      <c r="BQ5" s="46">
        <v>42614</v>
      </c>
      <c r="BR5" s="46">
        <v>42705</v>
      </c>
      <c r="BS5" s="46">
        <v>42795</v>
      </c>
      <c r="BT5" s="46">
        <v>42887</v>
      </c>
      <c r="BU5" s="46">
        <v>42979</v>
      </c>
      <c r="BV5" s="46">
        <v>43100</v>
      </c>
      <c r="BW5" s="46">
        <v>43190</v>
      </c>
      <c r="BX5" s="46">
        <v>43281</v>
      </c>
      <c r="BY5" s="46">
        <v>43373</v>
      </c>
      <c r="BZ5" s="46">
        <v>43465</v>
      </c>
      <c r="CA5" s="46">
        <v>43555</v>
      </c>
      <c r="CB5" s="46">
        <v>43646</v>
      </c>
      <c r="CC5" s="46">
        <v>43738</v>
      </c>
      <c r="CD5" s="46">
        <v>43830</v>
      </c>
      <c r="CE5" s="46">
        <v>43891</v>
      </c>
      <c r="CF5" s="46">
        <v>43983</v>
      </c>
      <c r="CG5" s="46">
        <v>44075</v>
      </c>
      <c r="CH5" s="46">
        <v>44166</v>
      </c>
      <c r="CI5" s="46">
        <v>44256</v>
      </c>
      <c r="CJ5" s="46">
        <v>44348</v>
      </c>
      <c r="CK5" s="46">
        <v>44440</v>
      </c>
      <c r="CL5" s="46">
        <v>44531</v>
      </c>
      <c r="CM5" s="46">
        <v>44621</v>
      </c>
      <c r="CN5" s="46">
        <v>44713</v>
      </c>
      <c r="CO5" s="46">
        <v>44805</v>
      </c>
      <c r="CP5" s="46">
        <v>44896</v>
      </c>
      <c r="CQ5" s="46">
        <v>44986</v>
      </c>
      <c r="CR5" s="46">
        <v>45078</v>
      </c>
      <c r="CS5" s="46">
        <v>45170</v>
      </c>
      <c r="CT5" s="46">
        <v>45261</v>
      </c>
      <c r="CU5" s="46">
        <v>45352</v>
      </c>
      <c r="CV5" s="46">
        <v>45444</v>
      </c>
      <c r="CW5" s="46">
        <v>45536</v>
      </c>
      <c r="CX5" s="46">
        <v>45627</v>
      </c>
    </row>
    <row r="6" spans="1:102" ht="15" customHeight="1" x14ac:dyDescent="0.25">
      <c r="A6" s="47" t="s">
        <v>1</v>
      </c>
      <c r="B6" s="48" t="s">
        <v>2</v>
      </c>
      <c r="C6" s="49"/>
      <c r="D6" s="50"/>
      <c r="E6" s="50"/>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c r="CS6" s="51"/>
      <c r="CT6" s="51"/>
      <c r="CU6" s="51"/>
      <c r="CV6" s="51"/>
      <c r="CW6" s="51"/>
      <c r="CX6" s="51"/>
    </row>
    <row r="7" spans="1:102" ht="15" customHeight="1" x14ac:dyDescent="0.25">
      <c r="A7" s="52"/>
      <c r="B7" s="49" t="s">
        <v>74</v>
      </c>
      <c r="C7" s="49"/>
      <c r="D7" s="50"/>
      <c r="E7" s="53">
        <v>6.0117804517216991</v>
      </c>
      <c r="F7" s="54">
        <v>7.8635134590608988</v>
      </c>
      <c r="G7" s="54">
        <v>9.353220131104294</v>
      </c>
      <c r="H7" s="54">
        <v>14.067721792790779</v>
      </c>
      <c r="I7" s="54">
        <v>18.698647963862896</v>
      </c>
      <c r="J7" s="54">
        <v>20.9571076051263</v>
      </c>
      <c r="K7" s="54">
        <v>21.381607950251226</v>
      </c>
      <c r="L7" s="54">
        <v>22.646887456347365</v>
      </c>
      <c r="M7" s="54">
        <v>23.060914013145123</v>
      </c>
      <c r="N7" s="54">
        <v>24.191494952545835</v>
      </c>
      <c r="O7" s="54">
        <v>23.928035296599205</v>
      </c>
      <c r="P7" s="54">
        <v>24.199239572320661</v>
      </c>
      <c r="Q7" s="54">
        <v>23.941226058791475</v>
      </c>
      <c r="R7" s="54">
        <v>24.473581039557292</v>
      </c>
      <c r="S7" s="54">
        <v>24.276567756662136</v>
      </c>
      <c r="T7" s="54">
        <v>23.900188802079018</v>
      </c>
      <c r="U7" s="54">
        <v>23.818123074425102</v>
      </c>
      <c r="V7" s="54">
        <v>24.523317519895429</v>
      </c>
      <c r="W7" s="54">
        <v>25.374006260214831</v>
      </c>
      <c r="X7" s="54">
        <v>25.608515135528727</v>
      </c>
      <c r="Y7" s="54">
        <v>26.215534893044079</v>
      </c>
      <c r="Z7" s="54">
        <v>27.757493817807944</v>
      </c>
      <c r="AA7" s="54">
        <v>27.836890702168283</v>
      </c>
      <c r="AB7" s="54">
        <v>27.292062065102161</v>
      </c>
      <c r="AC7" s="54">
        <v>25.592470181223792</v>
      </c>
      <c r="AD7" s="54">
        <v>25.671638381888762</v>
      </c>
      <c r="AE7" s="54">
        <v>25.410764860526992</v>
      </c>
      <c r="AF7" s="54">
        <v>25.21660279965857</v>
      </c>
      <c r="AG7" s="54">
        <v>24.811383484745225</v>
      </c>
      <c r="AH7" s="54">
        <v>25.0523630375286</v>
      </c>
      <c r="AI7" s="54">
        <v>24.620615445218998</v>
      </c>
      <c r="AJ7" s="54">
        <v>24.029421822739863</v>
      </c>
      <c r="AK7" s="54">
        <v>23.98085217526944</v>
      </c>
      <c r="AL7" s="54">
        <v>24.250589025181363</v>
      </c>
      <c r="AM7" s="54">
        <v>24.032294066347774</v>
      </c>
      <c r="AN7" s="54">
        <v>24.174092184458413</v>
      </c>
      <c r="AO7" s="54">
        <v>23.921176700059053</v>
      </c>
      <c r="AP7" s="54">
        <v>25.049144835730608</v>
      </c>
      <c r="AQ7" s="54">
        <v>25.24298114875651</v>
      </c>
      <c r="AR7" s="54">
        <v>25.141970079787047</v>
      </c>
      <c r="AS7" s="54">
        <v>25.257632874059961</v>
      </c>
      <c r="AT7" s="54">
        <v>26.382059165837152</v>
      </c>
      <c r="AU7" s="54">
        <v>25.338562947902489</v>
      </c>
      <c r="AV7" s="54">
        <v>24.346422973785273</v>
      </c>
      <c r="AW7" s="54">
        <v>24.404886889241549</v>
      </c>
      <c r="AX7" s="54">
        <v>24.34696228031644</v>
      </c>
      <c r="AY7" s="54">
        <v>23.982017751041219</v>
      </c>
      <c r="AZ7" s="54">
        <v>23.467591850517262</v>
      </c>
      <c r="BA7" s="54">
        <v>23.188684187509001</v>
      </c>
      <c r="BB7" s="54">
        <v>23.521133562386197</v>
      </c>
      <c r="BC7" s="54">
        <v>24.172865954203786</v>
      </c>
      <c r="BD7" s="54">
        <v>23.569078966575198</v>
      </c>
      <c r="BE7" s="54">
        <v>24.720043527408336</v>
      </c>
      <c r="BF7" s="54">
        <v>25.296450509986844</v>
      </c>
      <c r="BG7" s="54">
        <v>25.562015842425467</v>
      </c>
      <c r="BH7" s="54">
        <v>25.696661786013603</v>
      </c>
      <c r="BI7" s="54">
        <v>26.105293893772107</v>
      </c>
      <c r="BJ7" s="54">
        <v>26.22858968378603</v>
      </c>
      <c r="BK7" s="54">
        <v>26.238639145408232</v>
      </c>
      <c r="BL7" s="54">
        <v>26.761940846480499</v>
      </c>
      <c r="BM7" s="54">
        <v>27.600007141297144</v>
      </c>
      <c r="BN7" s="54">
        <v>26.29689456280256</v>
      </c>
      <c r="BO7" s="54">
        <v>27.174244781299411</v>
      </c>
      <c r="BP7" s="54">
        <v>27.877512534841149</v>
      </c>
      <c r="BQ7" s="54">
        <v>28.216630270900183</v>
      </c>
      <c r="BR7" s="54">
        <v>28.13390551725578</v>
      </c>
      <c r="BS7" s="54">
        <v>28.866261508856027</v>
      </c>
      <c r="BT7" s="54">
        <v>28.120628662197721</v>
      </c>
      <c r="BU7" s="54">
        <v>28.862451359842794</v>
      </c>
      <c r="BV7" s="54">
        <v>29.260431651186508</v>
      </c>
      <c r="BW7" s="54">
        <v>29.996076592066846</v>
      </c>
      <c r="BX7" s="54">
        <v>31.116881229938926</v>
      </c>
      <c r="BY7" s="54">
        <v>32.080109256509786</v>
      </c>
      <c r="BZ7" s="54">
        <v>31.376635276646319</v>
      </c>
      <c r="CA7" s="54">
        <v>32.295484775875529</v>
      </c>
      <c r="CB7" s="54">
        <v>32.568600022280407</v>
      </c>
      <c r="CC7" s="54">
        <v>32.195924427959262</v>
      </c>
      <c r="CD7" s="54">
        <v>31.25260615386285</v>
      </c>
      <c r="CE7" s="54">
        <v>32.918132224072444</v>
      </c>
      <c r="CF7" s="54">
        <v>35.563696567083547</v>
      </c>
      <c r="CG7" s="54">
        <v>37.957850655523018</v>
      </c>
      <c r="CH7" s="54">
        <v>39.044256792933744</v>
      </c>
      <c r="CI7" s="54">
        <v>39.13146203145034</v>
      </c>
      <c r="CJ7" s="54">
        <v>38.626262238291076</v>
      </c>
      <c r="CK7" s="54">
        <v>37.81899230696034</v>
      </c>
      <c r="CL7" s="54">
        <v>36.214964267210306</v>
      </c>
      <c r="CM7" s="54">
        <v>36.087052951722292</v>
      </c>
      <c r="CN7" s="54">
        <v>34.529625717259933</v>
      </c>
      <c r="CO7" s="54">
        <v>34.548842781915297</v>
      </c>
      <c r="CP7" s="54">
        <v>34.483175069076196</v>
      </c>
      <c r="CQ7" s="54">
        <v>34.328095232230012</v>
      </c>
      <c r="CR7" s="54">
        <v>34.931669024606705</v>
      </c>
      <c r="CS7" s="54">
        <v>35.127761036655784</v>
      </c>
      <c r="CT7" s="54">
        <v>35.255837727870315</v>
      </c>
      <c r="CU7" s="54">
        <v>36.332134406034619</v>
      </c>
      <c r="CV7" s="54">
        <v>37.973750877759478</v>
      </c>
      <c r="CW7" s="54">
        <v>38.334246280620334</v>
      </c>
      <c r="CX7" s="54">
        <v>38.808734936856531</v>
      </c>
    </row>
    <row r="8" spans="1:102" ht="3.75" customHeight="1" x14ac:dyDescent="0.25">
      <c r="A8" s="55"/>
      <c r="B8" s="56"/>
      <c r="C8" s="57"/>
      <c r="D8" s="58"/>
      <c r="E8" s="59"/>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0"/>
      <c r="CH8" s="60"/>
      <c r="CI8" s="60"/>
      <c r="CJ8" s="60"/>
      <c r="CK8" s="60"/>
      <c r="CL8" s="60"/>
      <c r="CM8" s="60"/>
      <c r="CN8" s="60"/>
      <c r="CO8" s="60"/>
      <c r="CP8" s="60"/>
      <c r="CQ8" s="60"/>
      <c r="CR8" s="60"/>
      <c r="CS8" s="60"/>
      <c r="CT8" s="60"/>
      <c r="CU8" s="431"/>
      <c r="CV8" s="431"/>
      <c r="CW8" s="431"/>
      <c r="CX8" s="431"/>
    </row>
    <row r="9" spans="1:102" ht="15" customHeight="1" x14ac:dyDescent="0.25">
      <c r="A9" s="55"/>
      <c r="B9" s="56"/>
      <c r="C9" s="57" t="s">
        <v>6</v>
      </c>
      <c r="D9" s="58" t="s">
        <v>5</v>
      </c>
      <c r="E9" s="59">
        <v>1.7642282640589382</v>
      </c>
      <c r="F9" s="60">
        <v>1.970744543242865</v>
      </c>
      <c r="G9" s="60">
        <v>1.9293550941544477</v>
      </c>
      <c r="H9" s="60">
        <v>2.5627663632956086</v>
      </c>
      <c r="I9" s="60">
        <v>1.9622389149539614</v>
      </c>
      <c r="J9" s="60">
        <v>1.4254717700585129</v>
      </c>
      <c r="K9" s="60">
        <v>1.7269250099165583</v>
      </c>
      <c r="L9" s="60">
        <v>1.6269199159077947</v>
      </c>
      <c r="M9" s="60">
        <v>1.3851076776445144</v>
      </c>
      <c r="N9" s="60">
        <v>1.683067047143173</v>
      </c>
      <c r="O9" s="60">
        <v>1.8811899905187817</v>
      </c>
      <c r="P9" s="60">
        <v>1.963910291823973</v>
      </c>
      <c r="Q9" s="60">
        <v>1.8252354465667875</v>
      </c>
      <c r="R9" s="60">
        <v>1.3100102152921067</v>
      </c>
      <c r="S9" s="60">
        <v>1.7141582260467989</v>
      </c>
      <c r="T9" s="60">
        <v>2.082130768607692</v>
      </c>
      <c r="U9" s="60">
        <v>1.6937999652520919</v>
      </c>
      <c r="V9" s="60">
        <v>1.7870983785532299</v>
      </c>
      <c r="W9" s="60">
        <v>2.6968821696529455</v>
      </c>
      <c r="X9" s="60">
        <v>2.2620180936422907</v>
      </c>
      <c r="Y9" s="60">
        <v>1.8345792151824474</v>
      </c>
      <c r="Z9" s="60">
        <v>1.3959912178436373</v>
      </c>
      <c r="AA9" s="60">
        <v>2.3541368802219766</v>
      </c>
      <c r="AB9" s="60">
        <v>2.3965356133260651</v>
      </c>
      <c r="AC9" s="60">
        <v>1.920373345974856</v>
      </c>
      <c r="AD9" s="60">
        <v>1.569848062389283</v>
      </c>
      <c r="AE9" s="60">
        <v>2.4105792141129632</v>
      </c>
      <c r="AF9" s="60">
        <v>2.5520103821555349</v>
      </c>
      <c r="AG9" s="60">
        <v>2.1123890200456401</v>
      </c>
      <c r="AH9" s="60">
        <v>1.0443341244648627</v>
      </c>
      <c r="AI9" s="60">
        <v>0.92614479434582131</v>
      </c>
      <c r="AJ9" s="60">
        <v>0.94348498288771354</v>
      </c>
      <c r="AK9" s="60">
        <v>0.9362957793537704</v>
      </c>
      <c r="AL9" s="60">
        <v>1.1168064530181663</v>
      </c>
      <c r="AM9" s="60">
        <v>0.80567380229186647</v>
      </c>
      <c r="AN9" s="60">
        <v>0.77143863513019062</v>
      </c>
      <c r="AO9" s="60">
        <v>0.70435552525003065</v>
      </c>
      <c r="AP9" s="60">
        <v>1.3565442778102974</v>
      </c>
      <c r="AQ9" s="60">
        <v>0.33588096917078469</v>
      </c>
      <c r="AR9" s="60">
        <v>0.36123985450795149</v>
      </c>
      <c r="AS9" s="60">
        <v>0.30372651455923932</v>
      </c>
      <c r="AT9" s="60">
        <v>1.1550550609313661</v>
      </c>
      <c r="AU9" s="60">
        <v>0.53496867189752784</v>
      </c>
      <c r="AV9" s="60">
        <v>0.28311173401551737</v>
      </c>
      <c r="AW9" s="60">
        <v>0.24220540555777909</v>
      </c>
      <c r="AX9" s="60">
        <v>1.6023563417590414</v>
      </c>
      <c r="AY9" s="60">
        <v>0.65920962733005184</v>
      </c>
      <c r="AZ9" s="60">
        <v>0.54095501519466449</v>
      </c>
      <c r="BA9" s="60">
        <v>0.52023929091718735</v>
      </c>
      <c r="BB9" s="60">
        <v>1.746991020247826</v>
      </c>
      <c r="BC9" s="60">
        <v>1.3722291297129567</v>
      </c>
      <c r="BD9" s="60">
        <v>1.1060495040135236</v>
      </c>
      <c r="BE9" s="60">
        <v>0.96211244589334255</v>
      </c>
      <c r="BF9" s="60">
        <v>1.7258117550520997</v>
      </c>
      <c r="BG9" s="60">
        <v>1.1197587221035965</v>
      </c>
      <c r="BH9" s="60">
        <v>0.81868661427571676</v>
      </c>
      <c r="BI9" s="60">
        <v>0.81225983504863497</v>
      </c>
      <c r="BJ9" s="60">
        <v>1.3436915024167571</v>
      </c>
      <c r="BK9" s="60">
        <v>0.96718404671070646</v>
      </c>
      <c r="BL9" s="60">
        <v>0.94919197754914142</v>
      </c>
      <c r="BM9" s="60">
        <v>0.84486136555000069</v>
      </c>
      <c r="BN9" s="60">
        <v>0.98523249998919915</v>
      </c>
      <c r="BO9" s="60">
        <v>0.85183416009705393</v>
      </c>
      <c r="BP9" s="60">
        <v>0.8166867244382483</v>
      </c>
      <c r="BQ9" s="60">
        <v>0.81873510964220797</v>
      </c>
      <c r="BR9" s="60">
        <v>0.64624684190231774</v>
      </c>
      <c r="BS9" s="60">
        <v>0.50431496246116381</v>
      </c>
      <c r="BT9" s="60">
        <v>0.54732128193791718</v>
      </c>
      <c r="BU9" s="60">
        <v>0.72325759141162738</v>
      </c>
      <c r="BV9" s="60">
        <v>0.41327895876333609</v>
      </c>
      <c r="BW9" s="60">
        <v>8.0299331347477937E-2</v>
      </c>
      <c r="BX9" s="60">
        <v>7.3107739094675536E-2</v>
      </c>
      <c r="BY9" s="60">
        <v>9.553143267721996E-2</v>
      </c>
      <c r="BZ9" s="60">
        <v>8.470051849354697E-2</v>
      </c>
      <c r="CA9" s="60">
        <v>0.28868190465119858</v>
      </c>
      <c r="CB9" s="60">
        <v>0.34036479490184746</v>
      </c>
      <c r="CC9" s="60">
        <v>0.37699877748840832</v>
      </c>
      <c r="CD9" s="60">
        <v>2.7367398087796733E-2</v>
      </c>
      <c r="CE9" s="60">
        <v>0.35619886584579902</v>
      </c>
      <c r="CF9" s="60">
        <v>0.66046986923395035</v>
      </c>
      <c r="CG9" s="60">
        <v>1.385805371571954</v>
      </c>
      <c r="CH9" s="60">
        <v>1.5904939504242432E-2</v>
      </c>
      <c r="CI9" s="60">
        <v>0.63246747880402765</v>
      </c>
      <c r="CJ9" s="60">
        <v>0.65643697890146691</v>
      </c>
      <c r="CK9" s="60">
        <v>0.53984163019861897</v>
      </c>
      <c r="CL9" s="60">
        <v>3.3456261932326453E-2</v>
      </c>
      <c r="CM9" s="60">
        <v>0.40763610372805575</v>
      </c>
      <c r="CN9" s="60">
        <v>0.47989092199809252</v>
      </c>
      <c r="CO9" s="60">
        <v>0.30499215234794624</v>
      </c>
      <c r="CP9" s="60">
        <v>1.8795202427498041E-2</v>
      </c>
      <c r="CQ9" s="60">
        <v>0.28496511364771326</v>
      </c>
      <c r="CR9" s="60">
        <v>0.31180426315162069</v>
      </c>
      <c r="CS9" s="60">
        <v>0.29879222649296983</v>
      </c>
      <c r="CT9" s="60">
        <v>1.8692793676667444E-2</v>
      </c>
      <c r="CU9" s="431">
        <v>0.28093457890172235</v>
      </c>
      <c r="CV9" s="431">
        <v>0.31226078699449156</v>
      </c>
      <c r="CW9" s="431">
        <v>0.2402750730722201</v>
      </c>
      <c r="CX9" s="431">
        <v>2.4156965884888242E-2</v>
      </c>
    </row>
    <row r="10" spans="1:102" ht="15" customHeight="1" x14ac:dyDescent="0.25">
      <c r="A10" s="55"/>
      <c r="B10" s="56"/>
      <c r="C10" s="57" t="s">
        <v>6</v>
      </c>
      <c r="D10" s="58" t="s">
        <v>55</v>
      </c>
      <c r="E10" s="59"/>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v>1.2731126786045817</v>
      </c>
      <c r="BP10" s="60">
        <v>1.3007620144437193</v>
      </c>
      <c r="BQ10" s="60">
        <v>1.3678397521900441</v>
      </c>
      <c r="BR10" s="60">
        <v>1.3256017667411448</v>
      </c>
      <c r="BS10" s="60">
        <v>1.2988655850206694</v>
      </c>
      <c r="BT10" s="60">
        <v>1.3022109204536447</v>
      </c>
      <c r="BU10" s="60">
        <v>1.2777787827279177</v>
      </c>
      <c r="BV10" s="60">
        <v>1.2190606075964372</v>
      </c>
      <c r="BW10" s="60">
        <v>1.2330414202529154</v>
      </c>
      <c r="BX10" s="60">
        <v>1.2807855426803585</v>
      </c>
      <c r="BY10" s="60">
        <v>1.2978979882740656</v>
      </c>
      <c r="BZ10" s="60">
        <v>1.255987217351241</v>
      </c>
      <c r="CA10" s="60">
        <v>1.3095886628495943</v>
      </c>
      <c r="CB10" s="60">
        <v>1.4325231930476598</v>
      </c>
      <c r="CC10" s="60">
        <v>1.5302107372955873</v>
      </c>
      <c r="CD10" s="60">
        <v>1.3966437401185583</v>
      </c>
      <c r="CE10" s="60">
        <v>1.4275184121445244</v>
      </c>
      <c r="CF10" s="60">
        <v>1.5962945854587258</v>
      </c>
      <c r="CG10" s="60">
        <v>1.6711764562071711</v>
      </c>
      <c r="CH10" s="60">
        <v>1.4041017043133508</v>
      </c>
      <c r="CI10" s="60">
        <v>1.4642837982246271</v>
      </c>
      <c r="CJ10" s="60">
        <v>1.3944645936177646</v>
      </c>
      <c r="CK10" s="60">
        <v>1.4130087288849988</v>
      </c>
      <c r="CL10" s="60">
        <v>1.1972821572258547</v>
      </c>
      <c r="CM10" s="60">
        <v>1.2206910927716339</v>
      </c>
      <c r="CN10" s="60">
        <v>1.2032286443107105</v>
      </c>
      <c r="CO10" s="60">
        <v>1.2940704276763895</v>
      </c>
      <c r="CP10" s="60">
        <v>1.16765066725245</v>
      </c>
      <c r="CQ10" s="60">
        <v>1.2960441727165926</v>
      </c>
      <c r="CR10" s="60">
        <v>1.3882842796754324</v>
      </c>
      <c r="CS10" s="60">
        <v>1.4435891561897702</v>
      </c>
      <c r="CT10" s="60">
        <v>1.457566848855709</v>
      </c>
      <c r="CU10" s="431">
        <v>1.3719265628885786</v>
      </c>
      <c r="CV10" s="431">
        <v>1.4579145060542504</v>
      </c>
      <c r="CW10" s="431">
        <v>1.5158660045022361</v>
      </c>
      <c r="CX10" s="431">
        <v>1.4977391014416044</v>
      </c>
    </row>
    <row r="11" spans="1:102" ht="15" customHeight="1" x14ac:dyDescent="0.25">
      <c r="A11" s="55"/>
      <c r="B11" s="56"/>
      <c r="C11" s="57" t="s">
        <v>6</v>
      </c>
      <c r="D11" s="58" t="s">
        <v>100</v>
      </c>
      <c r="E11" s="59"/>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v>2.2375657071140562</v>
      </c>
      <c r="CC11" s="60">
        <v>1.9203555653311721</v>
      </c>
      <c r="CD11" s="60">
        <v>1.6773836458604277</v>
      </c>
      <c r="CE11" s="60">
        <v>1.6351804946171091</v>
      </c>
      <c r="CF11" s="60">
        <v>1.6545317130106814</v>
      </c>
      <c r="CG11" s="60">
        <v>1.6765916302034218</v>
      </c>
      <c r="CH11" s="60">
        <v>1.5606347102037481</v>
      </c>
      <c r="CI11" s="60">
        <v>1.5163677285397479</v>
      </c>
      <c r="CJ11" s="60">
        <v>1.3102498389447308</v>
      </c>
      <c r="CK11" s="60">
        <v>1.2097189794944863</v>
      </c>
      <c r="CL11" s="60">
        <v>1.0107430626181391</v>
      </c>
      <c r="CM11" s="60">
        <v>0.90515465636074299</v>
      </c>
      <c r="CN11" s="60">
        <v>0.69839042604921886</v>
      </c>
      <c r="CO11" s="60">
        <v>0.33992557429376408</v>
      </c>
      <c r="CP11" s="60">
        <v>0.26771980841088955</v>
      </c>
      <c r="CQ11" s="60">
        <v>0.2164621741240037</v>
      </c>
      <c r="CR11" s="60">
        <v>0.2108479678199448</v>
      </c>
      <c r="CS11" s="60">
        <v>0.2087430517997326</v>
      </c>
      <c r="CT11" s="60">
        <v>0.19764053294546222</v>
      </c>
      <c r="CU11" s="431">
        <v>0.19047601135930936</v>
      </c>
      <c r="CV11" s="431">
        <v>0.18568527395456269</v>
      </c>
      <c r="CW11" s="431">
        <v>0.17968148984122972</v>
      </c>
      <c r="CX11" s="431">
        <v>0.16996190221830282</v>
      </c>
    </row>
    <row r="12" spans="1:102" ht="15" customHeight="1" x14ac:dyDescent="0.25">
      <c r="A12" s="52"/>
      <c r="B12" s="49" t="s">
        <v>29</v>
      </c>
      <c r="C12" s="49"/>
      <c r="D12" s="50"/>
      <c r="E12" s="53">
        <v>7.7760087157806375</v>
      </c>
      <c r="F12" s="54">
        <v>9.8342580023037645</v>
      </c>
      <c r="G12" s="54">
        <v>11.239509365318057</v>
      </c>
      <c r="H12" s="54">
        <v>16.583867616994304</v>
      </c>
      <c r="I12" s="54">
        <v>20.617255251737543</v>
      </c>
      <c r="J12" s="54">
        <v>22.094649382935696</v>
      </c>
      <c r="K12" s="54">
        <v>22.818834520687254</v>
      </c>
      <c r="L12" s="54">
        <v>23.984168485360119</v>
      </c>
      <c r="M12" s="54">
        <v>23.844685113175945</v>
      </c>
      <c r="N12" s="54">
        <v>25.294017405567796</v>
      </c>
      <c r="O12" s="54">
        <v>25.245071698261874</v>
      </c>
      <c r="P12" s="54">
        <v>25.621005506784559</v>
      </c>
      <c r="Q12" s="54">
        <v>25.120543530450902</v>
      </c>
      <c r="R12" s="54">
        <v>25.161847192878074</v>
      </c>
      <c r="S12" s="54">
        <v>25.382395105437151</v>
      </c>
      <c r="T12" s="54">
        <v>25.394221014680856</v>
      </c>
      <c r="U12" s="54">
        <v>24.936653221617782</v>
      </c>
      <c r="V12" s="54">
        <v>25.757334523822045</v>
      </c>
      <c r="W12" s="54">
        <v>27.521187742483988</v>
      </c>
      <c r="X12" s="54">
        <v>27.339872401619896</v>
      </c>
      <c r="Y12" s="54">
        <v>27.531020988771328</v>
      </c>
      <c r="Z12" s="54">
        <v>28.645935046552584</v>
      </c>
      <c r="AA12" s="54">
        <v>29.694423822790238</v>
      </c>
      <c r="AB12" s="54">
        <v>29.203193939606187</v>
      </c>
      <c r="AC12" s="54">
        <v>27.044882376563184</v>
      </c>
      <c r="AD12" s="54">
        <v>26.790307948596411</v>
      </c>
      <c r="AE12" s="54">
        <v>27.386025952846733</v>
      </c>
      <c r="AF12" s="54">
        <v>27.346688239660764</v>
      </c>
      <c r="AG12" s="54">
        <v>26.508704432513277</v>
      </c>
      <c r="AH12" s="54">
        <v>25.700721238211301</v>
      </c>
      <c r="AI12" s="54">
        <v>25.153130246941014</v>
      </c>
      <c r="AJ12" s="54">
        <v>24.590741038463555</v>
      </c>
      <c r="AK12" s="54">
        <v>24.533136726305806</v>
      </c>
      <c r="AL12" s="54">
        <v>24.994635707272785</v>
      </c>
      <c r="AM12" s="54">
        <v>24.837967868639641</v>
      </c>
      <c r="AN12" s="54">
        <v>24.945530819588601</v>
      </c>
      <c r="AO12" s="54">
        <v>24.625532225309083</v>
      </c>
      <c r="AP12" s="54">
        <v>26.405689113540902</v>
      </c>
      <c r="AQ12" s="54">
        <v>25.578862117927294</v>
      </c>
      <c r="AR12" s="54">
        <v>25.503209934294997</v>
      </c>
      <c r="AS12" s="54">
        <v>25.561359388619199</v>
      </c>
      <c r="AT12" s="54">
        <v>27.537114226768516</v>
      </c>
      <c r="AU12" s="54">
        <v>25.873531619800016</v>
      </c>
      <c r="AV12" s="54">
        <v>24.629534707800794</v>
      </c>
      <c r="AW12" s="54">
        <v>24.647092294799329</v>
      </c>
      <c r="AX12" s="54">
        <v>25.949318622075484</v>
      </c>
      <c r="AY12" s="54">
        <v>24.641227378371273</v>
      </c>
      <c r="AZ12" s="54">
        <v>24.008546865711924</v>
      </c>
      <c r="BA12" s="54">
        <v>23.70892347842619</v>
      </c>
      <c r="BB12" s="54">
        <v>25.268124582634027</v>
      </c>
      <c r="BC12" s="54">
        <v>25.545095083916742</v>
      </c>
      <c r="BD12" s="54">
        <v>24.675128470588724</v>
      </c>
      <c r="BE12" s="54">
        <v>25.682155973301679</v>
      </c>
      <c r="BF12" s="54">
        <v>27.022262265038943</v>
      </c>
      <c r="BG12" s="54">
        <v>26.75170180892556</v>
      </c>
      <c r="BH12" s="54">
        <v>26.708187143228905</v>
      </c>
      <c r="BI12" s="54">
        <v>27.174259510909536</v>
      </c>
      <c r="BJ12" s="54">
        <v>28.13269015015679</v>
      </c>
      <c r="BK12" s="54">
        <v>27.743321472843025</v>
      </c>
      <c r="BL12" s="54">
        <v>28.274480821123856</v>
      </c>
      <c r="BM12" s="54">
        <v>29.635153427735812</v>
      </c>
      <c r="BN12" s="54">
        <v>28.508145657148987</v>
      </c>
      <c r="BO12" s="54">
        <v>29.299191620001046</v>
      </c>
      <c r="BP12" s="54">
        <v>29.994961273723113</v>
      </c>
      <c r="BQ12" s="54">
        <v>30.403205132732442</v>
      </c>
      <c r="BR12" s="54">
        <v>30.105754125899235</v>
      </c>
      <c r="BS12" s="54">
        <v>30.669442056337864</v>
      </c>
      <c r="BT12" s="54">
        <v>29.970160864589285</v>
      </c>
      <c r="BU12" s="54">
        <v>30.863487733982335</v>
      </c>
      <c r="BV12" s="54">
        <v>30.892771217546283</v>
      </c>
      <c r="BW12" s="54">
        <v>31.309417343667238</v>
      </c>
      <c r="BX12" s="54">
        <v>32.470774511713962</v>
      </c>
      <c r="BY12" s="54">
        <v>33.473538677461072</v>
      </c>
      <c r="BZ12" s="54">
        <v>32.717323012491107</v>
      </c>
      <c r="CA12" s="54">
        <v>33.89375534337632</v>
      </c>
      <c r="CB12" s="54">
        <v>36.579053717343982</v>
      </c>
      <c r="CC12" s="54">
        <v>36.023489508074427</v>
      </c>
      <c r="CD12" s="54">
        <v>34.354000937929627</v>
      </c>
      <c r="CE12" s="54">
        <v>36.337029996679881</v>
      </c>
      <c r="CF12" s="54">
        <v>39.474992734786909</v>
      </c>
      <c r="CG12" s="54">
        <v>42.691424113505569</v>
      </c>
      <c r="CH12" s="54">
        <v>42.024898146955096</v>
      </c>
      <c r="CI12" s="54">
        <v>42.74458103701874</v>
      </c>
      <c r="CJ12" s="54">
        <v>41.987413649755041</v>
      </c>
      <c r="CK12" s="54">
        <v>40.981561645538441</v>
      </c>
      <c r="CL12" s="54">
        <v>38.456445748986631</v>
      </c>
      <c r="CM12" s="54">
        <v>38.620534804582725</v>
      </c>
      <c r="CN12" s="54">
        <v>36.911135709617959</v>
      </c>
      <c r="CO12" s="54">
        <v>36.487830936233387</v>
      </c>
      <c r="CP12" s="54">
        <v>35.937340747167042</v>
      </c>
      <c r="CQ12" s="54">
        <v>36.125566692718316</v>
      </c>
      <c r="CR12" s="54">
        <v>36.842605535253696</v>
      </c>
      <c r="CS12" s="54">
        <v>37.07888547113825</v>
      </c>
      <c r="CT12" s="54">
        <v>36.929737903348155</v>
      </c>
      <c r="CU12" s="54">
        <v>38.175471559184224</v>
      </c>
      <c r="CV12" s="54">
        <v>39.929611444762784</v>
      </c>
      <c r="CW12" s="54">
        <v>40.270068848036018</v>
      </c>
      <c r="CX12" s="54">
        <v>40.500592906401323</v>
      </c>
    </row>
    <row r="13" spans="1:102" ht="3.75" customHeight="1" x14ac:dyDescent="0.25">
      <c r="A13" s="55"/>
      <c r="B13" s="56"/>
      <c r="C13" s="56"/>
      <c r="D13" s="58"/>
      <c r="E13" s="58"/>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c r="CP13" s="61"/>
      <c r="CQ13" s="61"/>
      <c r="CR13" s="61"/>
      <c r="CS13" s="61"/>
      <c r="CT13" s="61"/>
      <c r="CU13" s="432"/>
      <c r="CV13" s="432"/>
      <c r="CW13" s="432"/>
      <c r="CX13" s="432"/>
    </row>
    <row r="14" spans="1:102" ht="15" customHeight="1" x14ac:dyDescent="0.25">
      <c r="A14" s="47" t="s">
        <v>10</v>
      </c>
      <c r="B14" s="48" t="s">
        <v>7</v>
      </c>
      <c r="C14" s="49"/>
      <c r="D14" s="50"/>
      <c r="E14" s="50"/>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v>0</v>
      </c>
      <c r="CV14" s="51">
        <v>0</v>
      </c>
      <c r="CW14" s="51">
        <v>0</v>
      </c>
      <c r="CX14" s="51">
        <v>0</v>
      </c>
    </row>
    <row r="15" spans="1:102" ht="15" customHeight="1" x14ac:dyDescent="0.25">
      <c r="A15" s="52"/>
      <c r="B15" s="49" t="s">
        <v>3</v>
      </c>
      <c r="C15" s="49"/>
      <c r="D15" s="50"/>
      <c r="E15" s="53">
        <v>1.548171612912256</v>
      </c>
      <c r="F15" s="54">
        <v>2.2124116999458483</v>
      </c>
      <c r="G15" s="54">
        <v>2.0318393560891348</v>
      </c>
      <c r="H15" s="54">
        <v>1.9807887396754031</v>
      </c>
      <c r="I15" s="54">
        <v>1.7828292263692682</v>
      </c>
      <c r="J15" s="54">
        <v>1.7788396517983565</v>
      </c>
      <c r="K15" s="54">
        <v>1.7174398065243617</v>
      </c>
      <c r="L15" s="54">
        <v>1.6626163620867176</v>
      </c>
      <c r="M15" s="54">
        <v>1.6235717764263791</v>
      </c>
      <c r="N15" s="54">
        <v>1.5995573478006773</v>
      </c>
      <c r="O15" s="54">
        <v>1.5545605200490273</v>
      </c>
      <c r="P15" s="54">
        <v>1.4527440839991803</v>
      </c>
      <c r="Q15" s="54">
        <v>1.4433332932529586</v>
      </c>
      <c r="R15" s="54">
        <v>1.3989990625945365</v>
      </c>
      <c r="S15" s="54">
        <v>1.4189775637744946</v>
      </c>
      <c r="T15" s="54">
        <v>1.3521830849933187</v>
      </c>
      <c r="U15" s="54">
        <v>1.2978242149441044</v>
      </c>
      <c r="V15" s="54">
        <v>1.2139892663205702</v>
      </c>
      <c r="W15" s="54">
        <v>1.2461903635836682</v>
      </c>
      <c r="X15" s="54">
        <v>1.1736705089277526</v>
      </c>
      <c r="Y15" s="54">
        <v>1.1432144559043655</v>
      </c>
      <c r="Z15" s="54">
        <v>1.1561893197438737</v>
      </c>
      <c r="AA15" s="54">
        <v>1.1304672185265274</v>
      </c>
      <c r="AB15" s="54">
        <v>1.0328881128107723</v>
      </c>
      <c r="AC15" s="54">
        <v>1.022089525372867</v>
      </c>
      <c r="AD15" s="54">
        <v>1.0504334616094171</v>
      </c>
      <c r="AE15" s="54">
        <v>1.0567652406917283</v>
      </c>
      <c r="AF15" s="54">
        <v>1.0548291402312338</v>
      </c>
      <c r="AG15" s="54">
        <v>1.0355442314337426</v>
      </c>
      <c r="AH15" s="54">
        <v>0.98117744790400163</v>
      </c>
      <c r="AI15" s="54">
        <v>0.93178111219235049</v>
      </c>
      <c r="AJ15" s="54">
        <v>0.89502058644121751</v>
      </c>
      <c r="AK15" s="54">
        <v>0.84108938927741417</v>
      </c>
      <c r="AL15" s="54">
        <v>0.8011108844349224</v>
      </c>
      <c r="AM15" s="54">
        <v>0.802034451748733</v>
      </c>
      <c r="AN15" s="54">
        <v>0.79730944840141071</v>
      </c>
      <c r="AO15" s="54">
        <v>0.76008427168155013</v>
      </c>
      <c r="AP15" s="54">
        <v>0.82788720513664016</v>
      </c>
      <c r="AQ15" s="54">
        <v>0.81849228367899196</v>
      </c>
      <c r="AR15" s="54">
        <v>0.81650007270499747</v>
      </c>
      <c r="AS15" s="54">
        <v>0.8375653543825462</v>
      </c>
      <c r="AT15" s="54">
        <v>0.85611451823879736</v>
      </c>
      <c r="AU15" s="54">
        <v>0.87858404413576396</v>
      </c>
      <c r="AV15" s="54">
        <v>0.87968063947433084</v>
      </c>
      <c r="AW15" s="54">
        <v>0.87069882315668012</v>
      </c>
      <c r="AX15" s="54">
        <v>0.91613183246018326</v>
      </c>
      <c r="AY15" s="54">
        <v>0.8759572510972865</v>
      </c>
      <c r="AZ15" s="54">
        <v>0.8104897154099806</v>
      </c>
      <c r="BA15" s="54">
        <v>0.77528860329917837</v>
      </c>
      <c r="BB15" s="54">
        <v>0.75366520466671061</v>
      </c>
      <c r="BC15" s="54">
        <v>0.73881049303822188</v>
      </c>
      <c r="BD15" s="54">
        <v>0.73103799867201169</v>
      </c>
      <c r="BE15" s="54">
        <v>0.71186014134431341</v>
      </c>
      <c r="BF15" s="54">
        <v>0.77946200910245578</v>
      </c>
      <c r="BG15" s="54">
        <v>0.77776689743287741</v>
      </c>
      <c r="BH15" s="54">
        <v>0.77415509982020458</v>
      </c>
      <c r="BI15" s="54">
        <v>0.73282358811059567</v>
      </c>
      <c r="BJ15" s="54">
        <v>0.77967669899449854</v>
      </c>
      <c r="BK15" s="54">
        <v>0.81859344468207429</v>
      </c>
      <c r="BL15" s="54">
        <v>0.84617856876949493</v>
      </c>
      <c r="BM15" s="54">
        <v>0.8633321179208826</v>
      </c>
      <c r="BN15" s="54">
        <v>0.91251641148736229</v>
      </c>
      <c r="BO15" s="54">
        <v>0.89237889618083222</v>
      </c>
      <c r="BP15" s="54">
        <v>0.72206438707967047</v>
      </c>
      <c r="BQ15" s="54">
        <v>0.83565983324724569</v>
      </c>
      <c r="BR15" s="54">
        <v>0.84960460043159058</v>
      </c>
      <c r="BS15" s="54">
        <v>0.78701018266123068</v>
      </c>
      <c r="BT15" s="54">
        <v>0.80215968689151784</v>
      </c>
      <c r="BU15" s="54">
        <v>0.80125979496974853</v>
      </c>
      <c r="BV15" s="54">
        <v>0.85210521979834231</v>
      </c>
      <c r="BW15" s="54">
        <v>0.86220352778906295</v>
      </c>
      <c r="BX15" s="54">
        <v>0.87544083807396156</v>
      </c>
      <c r="BY15" s="54">
        <v>0.87310543087564274</v>
      </c>
      <c r="BZ15" s="54">
        <v>0.95474561768531996</v>
      </c>
      <c r="CA15" s="54">
        <v>0.97588713176268227</v>
      </c>
      <c r="CB15" s="54">
        <v>1.0188093820771849</v>
      </c>
      <c r="CC15" s="54">
        <v>1.0498078676186846</v>
      </c>
      <c r="CD15" s="54">
        <v>1.2666473948190113</v>
      </c>
      <c r="CE15" s="54">
        <v>1.2724795935463555</v>
      </c>
      <c r="CF15" s="54">
        <v>1.2702491161771852</v>
      </c>
      <c r="CG15" s="54">
        <v>1.3908383252649401</v>
      </c>
      <c r="CH15" s="54">
        <v>1.473206156080491</v>
      </c>
      <c r="CI15" s="54">
        <v>1.4228884306790996</v>
      </c>
      <c r="CJ15" s="54">
        <v>1.3528370608646911</v>
      </c>
      <c r="CK15" s="54">
        <v>1.2686249307704009</v>
      </c>
      <c r="CL15" s="54">
        <v>1.3592241246744601</v>
      </c>
      <c r="CM15" s="54">
        <v>1.4230578693382496</v>
      </c>
      <c r="CN15" s="54">
        <v>1.2753499514242628</v>
      </c>
      <c r="CO15" s="54">
        <v>1.4589442809302344</v>
      </c>
      <c r="CP15" s="54">
        <v>1.4533393696123365</v>
      </c>
      <c r="CQ15" s="54">
        <v>1.3398087636756359</v>
      </c>
      <c r="CR15" s="54">
        <v>1.4914636275576409</v>
      </c>
      <c r="CS15" s="54">
        <v>1.5052340167296618</v>
      </c>
      <c r="CT15" s="54">
        <v>1.6636660688906988</v>
      </c>
      <c r="CU15" s="54">
        <v>1.6701326671360059</v>
      </c>
      <c r="CV15" s="54">
        <v>1.1856540058607461</v>
      </c>
      <c r="CW15" s="54">
        <v>1.4836092926034783</v>
      </c>
      <c r="CX15" s="54">
        <v>1.5796739768482215</v>
      </c>
    </row>
    <row r="16" spans="1:102" ht="15" customHeight="1" x14ac:dyDescent="0.25">
      <c r="A16" s="55"/>
      <c r="B16" s="56"/>
      <c r="C16" s="56" t="s">
        <v>6</v>
      </c>
      <c r="D16" s="58" t="s">
        <v>8</v>
      </c>
      <c r="E16" s="59">
        <v>5.8875802176773386E-2</v>
      </c>
      <c r="F16" s="60">
        <v>5.8273055408369828E-2</v>
      </c>
      <c r="G16" s="60">
        <v>6.0843429002693621E-2</v>
      </c>
      <c r="H16" s="60">
        <v>0.36072511992474904</v>
      </c>
      <c r="I16" s="60">
        <v>0.67280108730416199</v>
      </c>
      <c r="J16" s="60">
        <v>0.68587257013355318</v>
      </c>
      <c r="K16" s="60">
        <v>0.68225068709174241</v>
      </c>
      <c r="L16" s="60">
        <v>0.6811635489456942</v>
      </c>
      <c r="M16" s="60">
        <v>0.6066695508210137</v>
      </c>
      <c r="N16" s="60">
        <v>0.58941813877749138</v>
      </c>
      <c r="O16" s="60">
        <v>0.43726732384908951</v>
      </c>
      <c r="P16" s="60">
        <v>0.39397071920849058</v>
      </c>
      <c r="Q16" s="60">
        <v>0.38454163164860444</v>
      </c>
      <c r="R16" s="60">
        <v>0.33755270275697752</v>
      </c>
      <c r="S16" s="60">
        <v>0.14905608054626332</v>
      </c>
      <c r="T16" s="60">
        <v>9.3280558841416922E-2</v>
      </c>
      <c r="U16" s="60">
        <v>8.9580540867616756E-2</v>
      </c>
      <c r="V16" s="60">
        <v>9.0654543647425423E-2</v>
      </c>
      <c r="W16" s="60">
        <v>9.0917516446033866E-2</v>
      </c>
      <c r="X16" s="60">
        <v>0.1113273336303968</v>
      </c>
      <c r="Y16" s="60">
        <v>0.12244443439752781</v>
      </c>
      <c r="Z16" s="60">
        <v>0.13610236686215446</v>
      </c>
      <c r="AA16" s="60">
        <v>0.13344142601023734</v>
      </c>
      <c r="AB16" s="60">
        <v>0.13905017545340706</v>
      </c>
      <c r="AC16" s="60">
        <v>0.13430674337638637</v>
      </c>
      <c r="AD16" s="60">
        <v>0.12583878303697027</v>
      </c>
      <c r="AE16" s="60">
        <v>0.12195734062410565</v>
      </c>
      <c r="AF16" s="60">
        <v>0.12899725363967299</v>
      </c>
      <c r="AG16" s="60">
        <v>0.1202736623173378</v>
      </c>
      <c r="AH16" s="60">
        <v>0.1253430087201049</v>
      </c>
      <c r="AI16" s="60">
        <v>0.12810538122400744</v>
      </c>
      <c r="AJ16" s="60">
        <v>0.12371903841018321</v>
      </c>
      <c r="AK16" s="60">
        <v>0.13980703731936428</v>
      </c>
      <c r="AL16" s="60">
        <v>0.13015618175518412</v>
      </c>
      <c r="AM16" s="60">
        <v>0.13112361116124441</v>
      </c>
      <c r="AN16" s="60">
        <v>0.13111937436673723</v>
      </c>
      <c r="AO16" s="60">
        <v>0.13022964352246078</v>
      </c>
      <c r="AP16" s="60">
        <v>0.12030680034107301</v>
      </c>
      <c r="AQ16" s="60">
        <v>0.14223215705506587</v>
      </c>
      <c r="AR16" s="60">
        <v>0.12849639755326439</v>
      </c>
      <c r="AS16" s="60">
        <v>0.12836257183597827</v>
      </c>
      <c r="AT16" s="60">
        <v>0.10608007750511886</v>
      </c>
      <c r="AU16" s="60">
        <v>9.8739305110719794E-2</v>
      </c>
      <c r="AV16" s="60">
        <v>9.3942417491742231E-2</v>
      </c>
      <c r="AW16" s="60">
        <v>8.9532715198703941E-2</v>
      </c>
      <c r="AX16" s="60">
        <v>7.5252689565003195E-2</v>
      </c>
      <c r="AY16" s="60">
        <v>7.3203930717890692E-2</v>
      </c>
      <c r="AZ16" s="60">
        <v>7.0832171481338163E-2</v>
      </c>
      <c r="BA16" s="60">
        <v>7.0230026657264175E-2</v>
      </c>
      <c r="BB16" s="60">
        <v>5.963029881111704E-2</v>
      </c>
      <c r="BC16" s="60">
        <v>5.6031958103117771E-2</v>
      </c>
      <c r="BD16" s="60">
        <v>5.4860666299888949E-2</v>
      </c>
      <c r="BE16" s="60">
        <v>5.3267893420200642E-2</v>
      </c>
      <c r="BF16" s="60">
        <v>4.4768324994083404E-2</v>
      </c>
      <c r="BG16" s="60">
        <v>4.2407319962475779E-2</v>
      </c>
      <c r="BH16" s="60">
        <v>4.1536700958457816E-2</v>
      </c>
      <c r="BI16" s="60">
        <v>4.0615950454601139E-2</v>
      </c>
      <c r="BJ16" s="60">
        <v>3.3075716572093704E-2</v>
      </c>
      <c r="BK16" s="60">
        <v>3.186530945153801E-2</v>
      </c>
      <c r="BL16" s="60">
        <v>3.1182923439001458E-2</v>
      </c>
      <c r="BM16" s="60">
        <v>3.0354312888022265E-2</v>
      </c>
      <c r="BN16" s="60">
        <v>2.5292244495726944E-2</v>
      </c>
      <c r="BO16" s="60">
        <v>2.375965641769805E-2</v>
      </c>
      <c r="BP16" s="60">
        <v>2.3198610062177962E-2</v>
      </c>
      <c r="BQ16" s="60">
        <v>2.2186192854969609E-2</v>
      </c>
      <c r="BR16" s="60">
        <v>1.9225194088323211E-2</v>
      </c>
      <c r="BS16" s="60">
        <v>1.8427799133232354E-2</v>
      </c>
      <c r="BT16" s="60">
        <v>1.7919157731392996E-2</v>
      </c>
      <c r="BU16" s="60">
        <v>1.7198139517146178E-2</v>
      </c>
      <c r="BV16" s="60">
        <v>1.5393650218529427E-2</v>
      </c>
      <c r="BW16" s="60">
        <v>1.4914234738599772E-2</v>
      </c>
      <c r="BX16" s="60">
        <v>1.43378101282065E-2</v>
      </c>
      <c r="BY16" s="60">
        <v>1.4094267955709833E-2</v>
      </c>
      <c r="BZ16" s="60">
        <v>1.2988876082161104E-2</v>
      </c>
      <c r="CA16" s="60">
        <v>1.2706752094203185E-2</v>
      </c>
      <c r="CB16" s="60">
        <v>1.2022607251179429E-2</v>
      </c>
      <c r="CC16" s="60">
        <v>1.1538063238426793E-2</v>
      </c>
      <c r="CD16" s="60">
        <v>1.1208163924139772E-2</v>
      </c>
      <c r="CE16" s="60">
        <v>1.1102197108479274E-2</v>
      </c>
      <c r="CF16" s="60">
        <v>1.0453621870927864E-2</v>
      </c>
      <c r="CG16" s="60">
        <v>1.0100917979074702E-2</v>
      </c>
      <c r="CH16" s="60">
        <v>5.1124220848496518E-3</v>
      </c>
      <c r="CI16" s="60">
        <v>6.8383217043064444E-3</v>
      </c>
      <c r="CJ16" s="60">
        <v>6.0298955243965101E-3</v>
      </c>
      <c r="CK16" s="60">
        <v>5.552471930272404E-3</v>
      </c>
      <c r="CL16" s="60">
        <v>6.8016553391635655E-3</v>
      </c>
      <c r="CM16" s="60">
        <v>6.4639852467198245E-3</v>
      </c>
      <c r="CN16" s="60">
        <v>7.4781605418177488E-3</v>
      </c>
      <c r="CO16" s="60">
        <v>7.0513630388371355E-3</v>
      </c>
      <c r="CP16" s="60">
        <v>5.5376847202527665E-3</v>
      </c>
      <c r="CQ16" s="60">
        <v>5.1037499993889035E-3</v>
      </c>
      <c r="CR16" s="60">
        <v>5.0078728068284062E-3</v>
      </c>
      <c r="CS16" s="60">
        <v>4.9578787195850337E-3</v>
      </c>
      <c r="CT16" s="60">
        <v>4.9965863004767259E-3</v>
      </c>
      <c r="CU16" s="431">
        <v>4.8704541109872426E-3</v>
      </c>
      <c r="CV16" s="431">
        <v>4.8716430110595857E-3</v>
      </c>
      <c r="CW16" s="431">
        <v>4.7963764770214542E-3</v>
      </c>
      <c r="CX16" s="431">
        <v>2.7705085241702156E-3</v>
      </c>
    </row>
    <row r="17" spans="1:102" ht="15" customHeight="1" x14ac:dyDescent="0.25">
      <c r="A17" s="55"/>
      <c r="B17" s="56"/>
      <c r="C17" s="56" t="s">
        <v>6</v>
      </c>
      <c r="D17" s="58" t="s">
        <v>9</v>
      </c>
      <c r="E17" s="59">
        <v>0.13454345372898308</v>
      </c>
      <c r="F17" s="60">
        <v>0.11370506032240142</v>
      </c>
      <c r="G17" s="60">
        <v>0.13182584889239146</v>
      </c>
      <c r="H17" s="60">
        <v>0.12871202955757066</v>
      </c>
      <c r="I17" s="60">
        <v>0.11812436766927474</v>
      </c>
      <c r="J17" s="60">
        <v>0.14985898916644055</v>
      </c>
      <c r="K17" s="60">
        <v>0.15145137358669586</v>
      </c>
      <c r="L17" s="60">
        <v>0.15201348754955665</v>
      </c>
      <c r="M17" s="60">
        <v>0.15196475702356343</v>
      </c>
      <c r="N17" s="60">
        <v>0.15148000788911653</v>
      </c>
      <c r="O17" s="60">
        <v>0.15061441894815786</v>
      </c>
      <c r="P17" s="60">
        <v>0.15091686175669636</v>
      </c>
      <c r="Q17" s="60">
        <v>0.15125012664743998</v>
      </c>
      <c r="R17" s="60">
        <v>0.15112802586770732</v>
      </c>
      <c r="S17" s="60">
        <v>0.14352037882357738</v>
      </c>
      <c r="T17" s="60">
        <v>0.13633437835084172</v>
      </c>
      <c r="U17" s="60">
        <v>0.12927214512144905</v>
      </c>
      <c r="V17" s="60">
        <v>0.12192346815571148</v>
      </c>
      <c r="W17" s="60">
        <v>0.12321410640070792</v>
      </c>
      <c r="X17" s="60">
        <v>0.12416230231485209</v>
      </c>
      <c r="Y17" s="60">
        <v>0.12509719739319547</v>
      </c>
      <c r="Z17" s="60">
        <v>0.12690748554554115</v>
      </c>
      <c r="AA17" s="60">
        <v>0.12914272189145468</v>
      </c>
      <c r="AB17" s="60">
        <v>0.13128598196902144</v>
      </c>
      <c r="AC17" s="60">
        <v>0.13214408207587683</v>
      </c>
      <c r="AD17" s="60">
        <v>0.13299126843534134</v>
      </c>
      <c r="AE17" s="60">
        <v>0.14386850515299926</v>
      </c>
      <c r="AF17" s="60">
        <v>0.15670631165279281</v>
      </c>
      <c r="AG17" s="60">
        <v>0.17082156081639693</v>
      </c>
      <c r="AH17" s="60">
        <v>0.14475912878902797</v>
      </c>
      <c r="AI17" s="60">
        <v>0.14438793064223157</v>
      </c>
      <c r="AJ17" s="60">
        <v>0.1438559136767521</v>
      </c>
      <c r="AK17" s="60">
        <v>0.14290246177061605</v>
      </c>
      <c r="AL17" s="60">
        <v>0.12531270517087256</v>
      </c>
      <c r="AM17" s="60">
        <v>0.12541440189859474</v>
      </c>
      <c r="AN17" s="60">
        <v>0.1252509427703126</v>
      </c>
      <c r="AO17" s="60">
        <v>0.12573502503544068</v>
      </c>
      <c r="AP17" s="60">
        <v>0.12058152651757569</v>
      </c>
      <c r="AQ17" s="60">
        <v>0.11715912701063497</v>
      </c>
      <c r="AR17" s="60">
        <v>0.11381240969279033</v>
      </c>
      <c r="AS17" s="60">
        <v>0.11087736868930873</v>
      </c>
      <c r="AT17" s="60">
        <v>0.14701124214241079</v>
      </c>
      <c r="AU17" s="60">
        <v>0.14814771114617806</v>
      </c>
      <c r="AV17" s="60">
        <v>0.14892782218558975</v>
      </c>
      <c r="AW17" s="60">
        <v>0.14934277258390291</v>
      </c>
      <c r="AX17" s="60">
        <v>0.12104784022564591</v>
      </c>
      <c r="AY17" s="60">
        <v>0.12518029005392334</v>
      </c>
      <c r="AZ17" s="60">
        <v>0.13017163915442875</v>
      </c>
      <c r="BA17" s="60">
        <v>0.13622956859402083</v>
      </c>
      <c r="BB17" s="60">
        <v>0.10335028326741763</v>
      </c>
      <c r="BC17" s="60">
        <v>0.10857849520917748</v>
      </c>
      <c r="BD17" s="60">
        <v>0.11327939931483968</v>
      </c>
      <c r="BE17" s="60">
        <v>0.11752496777536273</v>
      </c>
      <c r="BF17" s="60">
        <v>0.10258775817715621</v>
      </c>
      <c r="BG17" s="60">
        <v>0.10317366580081293</v>
      </c>
      <c r="BH17" s="60">
        <v>0.10473501162701437</v>
      </c>
      <c r="BI17" s="60">
        <v>0.10609368172036025</v>
      </c>
      <c r="BJ17" s="60">
        <v>0.10044513666875082</v>
      </c>
      <c r="BK17" s="60">
        <v>9.8244871043623339E-2</v>
      </c>
      <c r="BL17" s="60">
        <v>9.6081459232462238E-2</v>
      </c>
      <c r="BM17" s="60">
        <v>9.3312388909744651E-2</v>
      </c>
      <c r="BN17" s="60">
        <v>8.4231234769036142E-2</v>
      </c>
      <c r="BO17" s="60">
        <v>8.25316627274955E-2</v>
      </c>
      <c r="BP17" s="60">
        <v>8.0750586090892792E-2</v>
      </c>
      <c r="BQ17" s="60">
        <v>7.9379411135414718E-2</v>
      </c>
      <c r="BR17" s="60">
        <v>7.6605657793285792E-2</v>
      </c>
      <c r="BS17" s="60">
        <v>8.1731552831855611E-2</v>
      </c>
      <c r="BT17" s="60">
        <v>8.7355646074619153E-2</v>
      </c>
      <c r="BU17" s="60">
        <v>9.3156800308218296E-2</v>
      </c>
      <c r="BV17" s="60">
        <v>7.941525695714477E-2</v>
      </c>
      <c r="BW17" s="60">
        <v>7.7332341422421541E-2</v>
      </c>
      <c r="BX17" s="60">
        <v>7.5173072594751283E-2</v>
      </c>
      <c r="BY17" s="60">
        <v>7.2979981413726427E-2</v>
      </c>
      <c r="BZ17" s="60">
        <v>8.5228934369011258E-2</v>
      </c>
      <c r="CA17" s="60">
        <v>8.2152456364488716E-2</v>
      </c>
      <c r="CB17" s="60">
        <v>7.9023004153485982E-2</v>
      </c>
      <c r="CC17" s="60">
        <v>7.6022094838564716E-2</v>
      </c>
      <c r="CD17" s="60">
        <v>7.44856965513533E-2</v>
      </c>
      <c r="CE17" s="60">
        <v>7.4333551364553496E-2</v>
      </c>
      <c r="CF17" s="60">
        <v>7.8010130145079196E-2</v>
      </c>
      <c r="CG17" s="60">
        <v>8.0423971060085225E-2</v>
      </c>
      <c r="CH17" s="60">
        <v>6.3949019434996687E-2</v>
      </c>
      <c r="CI17" s="60">
        <v>6.3275928976095644E-2</v>
      </c>
      <c r="CJ17" s="60">
        <v>5.9795077067115981E-2</v>
      </c>
      <c r="CK17" s="60">
        <v>5.6685949541560803E-2</v>
      </c>
      <c r="CL17" s="60">
        <v>5.3799538759962608E-2</v>
      </c>
      <c r="CM17" s="60">
        <v>4.0245475942147002E-2</v>
      </c>
      <c r="CN17" s="60">
        <v>3.7012151813275947E-2</v>
      </c>
      <c r="CO17" s="60">
        <v>3.4273656162432782E-2</v>
      </c>
      <c r="CP17" s="60">
        <v>3.2266395927767227E-2</v>
      </c>
      <c r="CQ17" s="60">
        <v>3.2761157467066038E-2</v>
      </c>
      <c r="CR17" s="60">
        <v>3.3728870420704334E-2</v>
      </c>
      <c r="CS17" s="60">
        <v>3.5036689839487774E-2</v>
      </c>
      <c r="CT17" s="60">
        <v>0.10662540643294488</v>
      </c>
      <c r="CU17" s="431">
        <v>0.10530207657503561</v>
      </c>
      <c r="CV17" s="431">
        <v>0.10487391720028212</v>
      </c>
      <c r="CW17" s="431">
        <v>0.10590048757885523</v>
      </c>
      <c r="CX17" s="431">
        <v>0.14171715741976695</v>
      </c>
    </row>
    <row r="18" spans="1:102" ht="15" customHeight="1" x14ac:dyDescent="0.25">
      <c r="A18" s="55"/>
      <c r="B18" s="56"/>
      <c r="C18" s="56" t="s">
        <v>6</v>
      </c>
      <c r="D18" s="58" t="s">
        <v>97</v>
      </c>
      <c r="E18" s="59">
        <v>0.10408234674403875</v>
      </c>
      <c r="F18" s="60">
        <v>2.8589903014152811E-2</v>
      </c>
      <c r="G18" s="60">
        <v>1.2879151782704438E-2</v>
      </c>
      <c r="H18" s="60">
        <v>6.4920876487036025E-2</v>
      </c>
      <c r="I18" s="60">
        <v>0.11767017892192455</v>
      </c>
      <c r="J18" s="60">
        <v>0.34409937352964948</v>
      </c>
      <c r="K18" s="60">
        <v>0.33884519440724459</v>
      </c>
      <c r="L18" s="60">
        <v>0.21758615757431601</v>
      </c>
      <c r="M18" s="60">
        <v>5.0551344866653913E-2</v>
      </c>
      <c r="N18" s="60">
        <v>0.28827323298549268</v>
      </c>
      <c r="O18" s="60">
        <v>0.27672254264678864</v>
      </c>
      <c r="P18" s="60">
        <v>0.27443142163467987</v>
      </c>
      <c r="Q18" s="60">
        <v>9.507060555086622E-3</v>
      </c>
      <c r="R18" s="60">
        <v>9.5042811653550954E-2</v>
      </c>
      <c r="S18" s="60">
        <v>2.3606423612311297E-2</v>
      </c>
      <c r="T18" s="60">
        <v>1.9259112963953849E-2</v>
      </c>
      <c r="U18" s="60">
        <v>5.9524527987158951E-3</v>
      </c>
      <c r="V18" s="60">
        <v>1.5235503273006445E-2</v>
      </c>
      <c r="W18" s="60">
        <v>1.3960039840256393E-2</v>
      </c>
      <c r="X18" s="60">
        <v>1.1999383669305698E-2</v>
      </c>
      <c r="Y18" s="60">
        <v>6.1878255494497161E-4</v>
      </c>
      <c r="Z18" s="60">
        <v>1.7990401174110392E-2</v>
      </c>
      <c r="AA18" s="60">
        <v>1.8743879649707397E-2</v>
      </c>
      <c r="AB18" s="60">
        <v>2.3359849766789075E-2</v>
      </c>
      <c r="AC18" s="60">
        <v>3.2668375556641538E-2</v>
      </c>
      <c r="AD18" s="60">
        <v>3.5730757539229149E-2</v>
      </c>
      <c r="AE18" s="60">
        <v>3.0003865729032478E-2</v>
      </c>
      <c r="AF18" s="60">
        <v>2.8870256883375186E-2</v>
      </c>
      <c r="AG18" s="60">
        <v>4.1919477726659556E-2</v>
      </c>
      <c r="AH18" s="60">
        <v>5.2764478950504901E-2</v>
      </c>
      <c r="AI18" s="60">
        <v>4.4493393275190335E-2</v>
      </c>
      <c r="AJ18" s="60">
        <v>4.1986926470710985E-2</v>
      </c>
      <c r="AK18" s="60">
        <v>3.3540714724485242E-2</v>
      </c>
      <c r="AL18" s="60">
        <v>4.0518356134729747E-2</v>
      </c>
      <c r="AM18" s="60">
        <v>3.727899095965833E-2</v>
      </c>
      <c r="AN18" s="60">
        <v>3.2046300430109052E-2</v>
      </c>
      <c r="AO18" s="60">
        <v>3.2957641219152692E-2</v>
      </c>
      <c r="AP18" s="60">
        <v>9.9880665899813134E-2</v>
      </c>
      <c r="AQ18" s="60">
        <v>2.2109212461471759</v>
      </c>
      <c r="AR18" s="60">
        <v>1.7750989869167206</v>
      </c>
      <c r="AS18" s="60">
        <v>1.3834955248312</v>
      </c>
      <c r="AT18" s="60">
        <v>0.3109385585717846</v>
      </c>
      <c r="AU18" s="60">
        <v>0.29734369864944049</v>
      </c>
      <c r="AV18" s="60">
        <v>0.27594736417366794</v>
      </c>
      <c r="AW18" s="60">
        <v>0.27068119165938948</v>
      </c>
      <c r="AX18" s="60">
        <v>0.28582012651640593</v>
      </c>
      <c r="AY18" s="60">
        <v>0.25926702109408906</v>
      </c>
      <c r="AZ18" s="60">
        <v>0.25007259264134402</v>
      </c>
      <c r="BA18" s="60">
        <v>0.23481009870209391</v>
      </c>
      <c r="BB18" s="60">
        <v>0.30557793253915205</v>
      </c>
      <c r="BC18" s="60">
        <v>0.27843013130002858</v>
      </c>
      <c r="BD18" s="60">
        <v>0.28472504211837507</v>
      </c>
      <c r="BE18" s="60">
        <v>0.26867843827947696</v>
      </c>
      <c r="BF18" s="60">
        <v>0.23627460284887844</v>
      </c>
      <c r="BG18" s="60">
        <v>0.22981552982065359</v>
      </c>
      <c r="BH18" s="60">
        <v>0.21676432041234525</v>
      </c>
      <c r="BI18" s="60">
        <v>0.2127424455971309</v>
      </c>
      <c r="BJ18" s="60">
        <v>0.21024139665466274</v>
      </c>
      <c r="BK18" s="60">
        <v>0.20568508417438086</v>
      </c>
      <c r="BL18" s="60">
        <v>0.19505931691738074</v>
      </c>
      <c r="BM18" s="60">
        <v>0.19260549677086183</v>
      </c>
      <c r="BN18" s="60">
        <v>0.18843748111887657</v>
      </c>
      <c r="BO18" s="60">
        <v>0.17935465592398173</v>
      </c>
      <c r="BP18" s="60">
        <v>0.1757231269308803</v>
      </c>
      <c r="BQ18" s="60">
        <v>0.17313921319095296</v>
      </c>
      <c r="BR18" s="60">
        <v>0.17554662104348681</v>
      </c>
      <c r="BS18" s="60">
        <v>0.16304706806819347</v>
      </c>
      <c r="BT18" s="60">
        <v>0.1606757877512909</v>
      </c>
      <c r="BU18" s="60">
        <v>0.15798295589343625</v>
      </c>
      <c r="BV18" s="60">
        <v>0.18865740898083697</v>
      </c>
      <c r="BW18" s="60">
        <v>1.3745699428008441E-2</v>
      </c>
      <c r="BX18" s="60">
        <v>1.1294800972861783E-2</v>
      </c>
      <c r="BY18" s="60">
        <v>1.1217848900285038E-2</v>
      </c>
      <c r="BZ18" s="60">
        <v>1.0310873924545775E-2</v>
      </c>
      <c r="CA18" s="60">
        <v>7.9299667357531252E-3</v>
      </c>
      <c r="CB18" s="60">
        <v>8.1613936351646495E-3</v>
      </c>
      <c r="CC18" s="60">
        <v>8.0057556003485658E-3</v>
      </c>
      <c r="CD18" s="60">
        <v>4.4537612424693524E-3</v>
      </c>
      <c r="CE18" s="60">
        <v>4.4116534628391713E-3</v>
      </c>
      <c r="CF18" s="60">
        <v>4.5954023720545193E-3</v>
      </c>
      <c r="CG18" s="60">
        <v>4.5910686090398414E-3</v>
      </c>
      <c r="CH18" s="60">
        <v>4.1138515428364546E-3</v>
      </c>
      <c r="CI18" s="60">
        <v>4.064715147922001E-3</v>
      </c>
      <c r="CJ18" s="60">
        <v>3.8364366077444792E-3</v>
      </c>
      <c r="CK18" s="60">
        <v>3.6280174753690318E-3</v>
      </c>
      <c r="CL18" s="60">
        <v>3.4390897294509469E-3</v>
      </c>
      <c r="CM18" s="60">
        <v>3.2649122039276938E-3</v>
      </c>
      <c r="CN18" s="60">
        <v>3.0664470690747224E-3</v>
      </c>
      <c r="CO18" s="60">
        <v>2.899935052542196E-3</v>
      </c>
      <c r="CP18" s="60">
        <v>2.7881426684336253E-3</v>
      </c>
      <c r="CQ18" s="60">
        <v>2.6980196514010831E-3</v>
      </c>
      <c r="CR18" s="60">
        <v>2.6395491313761761E-3</v>
      </c>
      <c r="CS18" s="60">
        <v>2.6131982525405047E-3</v>
      </c>
      <c r="CT18" s="60">
        <v>2.5808466562507494E-3</v>
      </c>
      <c r="CU18" s="431">
        <v>2.5584167822921399E-3</v>
      </c>
      <c r="CV18" s="431">
        <v>2.5138008409772662E-3</v>
      </c>
      <c r="CW18" s="431">
        <v>2.4614244738886308E-3</v>
      </c>
      <c r="CX18" s="431">
        <v>2.3980875983081202E-3</v>
      </c>
    </row>
    <row r="19" spans="1:102" ht="15" customHeight="1" x14ac:dyDescent="0.25">
      <c r="A19" s="55"/>
      <c r="B19" s="49" t="s">
        <v>30</v>
      </c>
      <c r="C19" s="49"/>
      <c r="D19" s="50"/>
      <c r="E19" s="53">
        <v>1.8456732155620512</v>
      </c>
      <c r="F19" s="54">
        <v>2.4129797186907727</v>
      </c>
      <c r="G19" s="54">
        <v>2.2373877857669244</v>
      </c>
      <c r="H19" s="54">
        <v>2.5351467656447588</v>
      </c>
      <c r="I19" s="54">
        <v>2.6914248602646293</v>
      </c>
      <c r="J19" s="54">
        <v>2.9586705846279995</v>
      </c>
      <c r="K19" s="54">
        <v>2.8899870616100447</v>
      </c>
      <c r="L19" s="54">
        <v>2.7133795561562843</v>
      </c>
      <c r="M19" s="54">
        <v>2.4327574291376104</v>
      </c>
      <c r="N19" s="54">
        <v>2.6287287274527773</v>
      </c>
      <c r="O19" s="54">
        <v>2.4191648054930632</v>
      </c>
      <c r="P19" s="54">
        <v>2.2720630865990468</v>
      </c>
      <c r="Q19" s="54">
        <v>1.9886321121040897</v>
      </c>
      <c r="R19" s="54">
        <v>1.9827226028727722</v>
      </c>
      <c r="S19" s="54">
        <v>1.7351604467566464</v>
      </c>
      <c r="T19" s="54">
        <v>1.6010571351495313</v>
      </c>
      <c r="U19" s="54">
        <v>1.522629353731886</v>
      </c>
      <c r="V19" s="54">
        <v>1.4418027813967136</v>
      </c>
      <c r="W19" s="54">
        <v>1.4742820262706664</v>
      </c>
      <c r="X19" s="54">
        <v>1.4211595285423075</v>
      </c>
      <c r="Y19" s="54">
        <v>1.3913748702500337</v>
      </c>
      <c r="Z19" s="54">
        <v>1.4371895733256799</v>
      </c>
      <c r="AA19" s="54">
        <v>1.4117952460779266</v>
      </c>
      <c r="AB19" s="54">
        <v>1.3265841199999897</v>
      </c>
      <c r="AC19" s="54">
        <v>1.3212087263817718</v>
      </c>
      <c r="AD19" s="54">
        <v>1.3449942706209579</v>
      </c>
      <c r="AE19" s="54">
        <v>1.352594952197866</v>
      </c>
      <c r="AF19" s="54">
        <v>1.3694029624070747</v>
      </c>
      <c r="AG19" s="54">
        <v>1.3685589322941367</v>
      </c>
      <c r="AH19" s="54">
        <v>1.3040440643636395</v>
      </c>
      <c r="AI19" s="54">
        <v>1.24876781733378</v>
      </c>
      <c r="AJ19" s="54">
        <v>1.2045824649988637</v>
      </c>
      <c r="AK19" s="54">
        <v>1.1573396030918799</v>
      </c>
      <c r="AL19" s="54">
        <v>1.0970981274957088</v>
      </c>
      <c r="AM19" s="54">
        <v>1.0958514557682304</v>
      </c>
      <c r="AN19" s="54">
        <v>1.0857260659685695</v>
      </c>
      <c r="AO19" s="54">
        <v>1.0490065814586043</v>
      </c>
      <c r="AP19" s="54">
        <v>1.168656197895102</v>
      </c>
      <c r="AQ19" s="54">
        <v>3.2888048138918693</v>
      </c>
      <c r="AR19" s="54">
        <v>2.8339078668677726</v>
      </c>
      <c r="AS19" s="54">
        <v>2.4603008197390328</v>
      </c>
      <c r="AT19" s="54">
        <v>1.4201443964581115</v>
      </c>
      <c r="AU19" s="54">
        <v>1.4228147590421021</v>
      </c>
      <c r="AV19" s="54">
        <v>1.3984982433253308</v>
      </c>
      <c r="AW19" s="54">
        <v>1.3802555025986762</v>
      </c>
      <c r="AX19" s="54">
        <v>1.3982524887672385</v>
      </c>
      <c r="AY19" s="54">
        <v>1.33360849296319</v>
      </c>
      <c r="AZ19" s="54">
        <v>1.2615661186870917</v>
      </c>
      <c r="BA19" s="54">
        <v>1.2165582972525573</v>
      </c>
      <c r="BB19" s="54">
        <v>1.2222237192843974</v>
      </c>
      <c r="BC19" s="54">
        <v>1.1818510776505455</v>
      </c>
      <c r="BD19" s="54">
        <v>1.1839031064051153</v>
      </c>
      <c r="BE19" s="54">
        <v>1.1513314408193538</v>
      </c>
      <c r="BF19" s="54">
        <v>1.163092695122574</v>
      </c>
      <c r="BG19" s="54">
        <v>1.1531634130168198</v>
      </c>
      <c r="BH19" s="54">
        <v>1.1371911328180222</v>
      </c>
      <c r="BI19" s="54">
        <v>1.092275665882688</v>
      </c>
      <c r="BJ19" s="54">
        <v>1.1234389488900058</v>
      </c>
      <c r="BK19" s="54">
        <v>1.1543887093516165</v>
      </c>
      <c r="BL19" s="54">
        <v>1.1685022683583395</v>
      </c>
      <c r="BM19" s="54">
        <v>1.1796043164895114</v>
      </c>
      <c r="BN19" s="54">
        <v>1.2104773718710018</v>
      </c>
      <c r="BO19" s="54">
        <v>1.1780248712500074</v>
      </c>
      <c r="BP19" s="54">
        <v>1.0017367101636216</v>
      </c>
      <c r="BQ19" s="54">
        <v>1.1103646504285831</v>
      </c>
      <c r="BR19" s="54">
        <v>1.1209820733566862</v>
      </c>
      <c r="BS19" s="54">
        <v>1.0502166026945119</v>
      </c>
      <c r="BT19" s="54">
        <v>1.0681102784488208</v>
      </c>
      <c r="BU19" s="54">
        <v>1.0695976906885494</v>
      </c>
      <c r="BV19" s="54">
        <v>1.1355715359548535</v>
      </c>
      <c r="BW19" s="54">
        <v>0.96819580337809263</v>
      </c>
      <c r="BX19" s="54">
        <v>0.97624652176978111</v>
      </c>
      <c r="BY19" s="54">
        <v>0.97139752914536404</v>
      </c>
      <c r="BZ19" s="54">
        <v>1.0632743020610382</v>
      </c>
      <c r="CA19" s="54">
        <v>1.0786763069571272</v>
      </c>
      <c r="CB19" s="54">
        <v>1.1180163871170148</v>
      </c>
      <c r="CC19" s="54">
        <v>1.1453737812960245</v>
      </c>
      <c r="CD19" s="54">
        <v>1.356795016536974</v>
      </c>
      <c r="CE19" s="54">
        <v>1.3623269954822275</v>
      </c>
      <c r="CF19" s="54">
        <v>1.3633082705652466</v>
      </c>
      <c r="CG19" s="54">
        <v>1.4859542829131398</v>
      </c>
      <c r="CH19" s="54">
        <v>1.5463814491431738</v>
      </c>
      <c r="CI19" s="54">
        <v>1.4970673965074237</v>
      </c>
      <c r="CJ19" s="54">
        <v>1.422498470063948</v>
      </c>
      <c r="CK19" s="54">
        <v>1.3344913697176033</v>
      </c>
      <c r="CL19" s="54">
        <v>1.423264408503037</v>
      </c>
      <c r="CM19" s="54">
        <v>1.4730322427310441</v>
      </c>
      <c r="CN19" s="54">
        <v>1.3229067108484311</v>
      </c>
      <c r="CO19" s="54">
        <v>1.5031692351840467</v>
      </c>
      <c r="CP19" s="54">
        <v>1.49393159292879</v>
      </c>
      <c r="CQ19" s="54">
        <v>1.380371690793492</v>
      </c>
      <c r="CR19" s="54">
        <v>1.5328399199165499</v>
      </c>
      <c r="CS19" s="54">
        <v>1.547841783541275</v>
      </c>
      <c r="CT19" s="54">
        <v>1.7778689082803711</v>
      </c>
      <c r="CU19" s="54">
        <v>1.7828636146043206</v>
      </c>
      <c r="CV19" s="54">
        <v>1.2979133669130651</v>
      </c>
      <c r="CW19" s="54">
        <v>1.5967675811332436</v>
      </c>
      <c r="CX19" s="54">
        <v>1.726559730390467</v>
      </c>
    </row>
    <row r="20" spans="1:102" ht="3.75" customHeight="1" x14ac:dyDescent="0.25">
      <c r="A20" s="55"/>
      <c r="B20" s="56"/>
      <c r="C20" s="56"/>
      <c r="D20" s="58"/>
      <c r="E20" s="58"/>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61"/>
      <c r="BP20" s="61"/>
      <c r="BQ20" s="61"/>
      <c r="BR20" s="61"/>
      <c r="BS20" s="61"/>
      <c r="BT20" s="61"/>
      <c r="BU20" s="61"/>
      <c r="BV20" s="61"/>
      <c r="BW20" s="61"/>
      <c r="BX20" s="61"/>
      <c r="BY20" s="61"/>
      <c r="BZ20" s="61"/>
      <c r="CA20" s="61"/>
      <c r="CB20" s="61"/>
      <c r="CC20" s="61"/>
      <c r="CD20" s="61"/>
      <c r="CE20" s="61"/>
      <c r="CF20" s="61"/>
      <c r="CG20" s="61"/>
      <c r="CH20" s="61"/>
      <c r="CI20" s="61"/>
      <c r="CJ20" s="61"/>
      <c r="CK20" s="61"/>
      <c r="CL20" s="61"/>
      <c r="CM20" s="61"/>
      <c r="CN20" s="61"/>
      <c r="CO20" s="61"/>
      <c r="CP20" s="61"/>
      <c r="CQ20" s="61"/>
      <c r="CR20" s="61"/>
      <c r="CS20" s="61"/>
      <c r="CT20" s="61"/>
      <c r="CU20" s="432"/>
      <c r="CV20" s="432"/>
      <c r="CW20" s="432"/>
      <c r="CX20" s="432"/>
    </row>
    <row r="21" spans="1:102" ht="15" customHeight="1" x14ac:dyDescent="0.25">
      <c r="A21" s="52"/>
      <c r="B21" s="49" t="s">
        <v>12</v>
      </c>
      <c r="C21" s="49"/>
      <c r="D21" s="50"/>
      <c r="E21" s="58"/>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61"/>
      <c r="BP21" s="61"/>
      <c r="BQ21" s="61"/>
      <c r="BR21" s="61"/>
      <c r="BS21" s="61"/>
      <c r="BT21" s="61"/>
      <c r="BU21" s="61"/>
      <c r="BV21" s="61"/>
      <c r="BW21" s="61"/>
      <c r="BX21" s="61"/>
      <c r="BY21" s="61"/>
      <c r="BZ21" s="61"/>
      <c r="CA21" s="61"/>
      <c r="CB21" s="61"/>
      <c r="CC21" s="61"/>
      <c r="CD21" s="61"/>
      <c r="CE21" s="61"/>
      <c r="CF21" s="61"/>
      <c r="CG21" s="61"/>
      <c r="CH21" s="61"/>
      <c r="CI21" s="61"/>
      <c r="CJ21" s="61"/>
      <c r="CK21" s="61"/>
      <c r="CL21" s="61"/>
      <c r="CM21" s="61"/>
      <c r="CN21" s="61"/>
      <c r="CO21" s="61"/>
      <c r="CP21" s="61"/>
      <c r="CQ21" s="61"/>
      <c r="CR21" s="61"/>
      <c r="CS21" s="61"/>
      <c r="CT21" s="61"/>
      <c r="CU21" s="432">
        <v>0</v>
      </c>
      <c r="CV21" s="432">
        <v>0</v>
      </c>
      <c r="CW21" s="432">
        <v>0</v>
      </c>
      <c r="CX21" s="432">
        <v>0</v>
      </c>
    </row>
    <row r="22" spans="1:102" ht="15" customHeight="1" x14ac:dyDescent="0.25">
      <c r="A22" s="52"/>
      <c r="B22" s="49" t="s">
        <v>3</v>
      </c>
      <c r="C22" s="56"/>
      <c r="D22" s="50"/>
      <c r="E22" s="53">
        <v>1.8824927715037632E-3</v>
      </c>
      <c r="F22" s="54">
        <v>0.16650132669316364</v>
      </c>
      <c r="G22" s="54">
        <v>0.14530265274249576</v>
      </c>
      <c r="H22" s="54">
        <v>0.141338236564064</v>
      </c>
      <c r="I22" s="54">
        <v>5.3251639497464393E-2</v>
      </c>
      <c r="J22" s="54">
        <v>4.1073124598689163E-2</v>
      </c>
      <c r="K22" s="54">
        <v>4.0140470913112888E-2</v>
      </c>
      <c r="L22" s="54">
        <v>3.5449557136095718E-2</v>
      </c>
      <c r="M22" s="54">
        <v>4.0286491133506908E-2</v>
      </c>
      <c r="N22" s="54">
        <v>4.4530911166123059E-2</v>
      </c>
      <c r="O22" s="54">
        <v>3.4782571320596097E-2</v>
      </c>
      <c r="P22" s="54">
        <v>9.0310858449805565E-8</v>
      </c>
      <c r="Q22" s="54">
        <v>0</v>
      </c>
      <c r="R22" s="54">
        <v>2.4227739958103756E-5</v>
      </c>
      <c r="S22" s="54">
        <v>9.7410879993159835E-7</v>
      </c>
      <c r="T22" s="54">
        <v>2.6933315558722647E-9</v>
      </c>
      <c r="U22" s="54">
        <v>0</v>
      </c>
      <c r="V22" s="54">
        <v>0</v>
      </c>
      <c r="W22" s="54">
        <v>0</v>
      </c>
      <c r="X22" s="54">
        <v>0</v>
      </c>
      <c r="Y22" s="54">
        <v>0</v>
      </c>
      <c r="Z22" s="54">
        <v>0</v>
      </c>
      <c r="AA22" s="54">
        <v>0</v>
      </c>
      <c r="AB22" s="54">
        <v>0</v>
      </c>
      <c r="AC22" s="54">
        <v>0</v>
      </c>
      <c r="AD22" s="54">
        <v>0</v>
      </c>
      <c r="AE22" s="54">
        <v>0</v>
      </c>
      <c r="AF22" s="54">
        <v>0</v>
      </c>
      <c r="AG22" s="54">
        <v>1.2247184457630046E-5</v>
      </c>
      <c r="AH22" s="54">
        <v>0</v>
      </c>
      <c r="AI22" s="54">
        <v>0</v>
      </c>
      <c r="AJ22" s="54">
        <v>0</v>
      </c>
      <c r="AK22" s="54">
        <v>0</v>
      </c>
      <c r="AL22" s="54">
        <v>0</v>
      </c>
      <c r="AM22" s="54">
        <v>0</v>
      </c>
      <c r="AN22" s="54">
        <v>0</v>
      </c>
      <c r="AO22" s="54">
        <v>0</v>
      </c>
      <c r="AP22" s="54">
        <v>0</v>
      </c>
      <c r="AQ22" s="54">
        <v>0</v>
      </c>
      <c r="AR22" s="54">
        <v>0</v>
      </c>
      <c r="AS22" s="54">
        <v>0</v>
      </c>
      <c r="AT22" s="54">
        <v>0</v>
      </c>
      <c r="AU22" s="54">
        <v>0</v>
      </c>
      <c r="AV22" s="54">
        <v>0</v>
      </c>
      <c r="AW22" s="54">
        <v>0</v>
      </c>
      <c r="AX22" s="54">
        <v>0</v>
      </c>
      <c r="AY22" s="54">
        <v>0</v>
      </c>
      <c r="AZ22" s="54">
        <v>0</v>
      </c>
      <c r="BA22" s="54">
        <v>0</v>
      </c>
      <c r="BB22" s="54">
        <v>0</v>
      </c>
      <c r="BC22" s="54">
        <v>0</v>
      </c>
      <c r="BD22" s="54">
        <v>0</v>
      </c>
      <c r="BE22" s="54">
        <v>0</v>
      </c>
      <c r="BF22" s="54">
        <v>0</v>
      </c>
      <c r="BG22" s="54">
        <v>0</v>
      </c>
      <c r="BH22" s="54">
        <v>0</v>
      </c>
      <c r="BI22" s="54">
        <v>0</v>
      </c>
      <c r="BJ22" s="54">
        <v>0</v>
      </c>
      <c r="BK22" s="54">
        <v>0</v>
      </c>
      <c r="BL22" s="54">
        <v>0</v>
      </c>
      <c r="BM22" s="54">
        <v>0</v>
      </c>
      <c r="BN22" s="54">
        <v>0</v>
      </c>
      <c r="BO22" s="54">
        <v>0</v>
      </c>
      <c r="BP22" s="54">
        <v>0</v>
      </c>
      <c r="BQ22" s="54">
        <v>0</v>
      </c>
      <c r="BR22" s="54">
        <v>0</v>
      </c>
      <c r="BS22" s="54">
        <v>0</v>
      </c>
      <c r="BT22" s="54">
        <v>0</v>
      </c>
      <c r="BU22" s="54">
        <v>0</v>
      </c>
      <c r="BV22" s="54">
        <v>0</v>
      </c>
      <c r="BW22" s="54">
        <v>0</v>
      </c>
      <c r="BX22" s="54">
        <v>0</v>
      </c>
      <c r="BY22" s="54">
        <v>0</v>
      </c>
      <c r="BZ22" s="54">
        <v>0</v>
      </c>
      <c r="CA22" s="54">
        <v>0</v>
      </c>
      <c r="CB22" s="54">
        <v>0</v>
      </c>
      <c r="CC22" s="54">
        <v>0</v>
      </c>
      <c r="CD22" s="54">
        <v>0</v>
      </c>
      <c r="CE22" s="54">
        <v>0</v>
      </c>
      <c r="CF22" s="54">
        <v>0</v>
      </c>
      <c r="CG22" s="54">
        <v>0</v>
      </c>
      <c r="CH22" s="54">
        <v>0</v>
      </c>
      <c r="CI22" s="54">
        <v>0</v>
      </c>
      <c r="CJ22" s="54">
        <v>0</v>
      </c>
      <c r="CK22" s="54">
        <v>0</v>
      </c>
      <c r="CL22" s="54">
        <v>0</v>
      </c>
      <c r="CM22" s="54">
        <v>0</v>
      </c>
      <c r="CN22" s="54">
        <v>0</v>
      </c>
      <c r="CO22" s="54">
        <v>0</v>
      </c>
      <c r="CP22" s="54">
        <v>0</v>
      </c>
      <c r="CQ22" s="54">
        <v>0</v>
      </c>
      <c r="CR22" s="54">
        <v>0</v>
      </c>
      <c r="CS22" s="54">
        <v>0</v>
      </c>
      <c r="CT22" s="54">
        <v>0</v>
      </c>
      <c r="CU22" s="54">
        <v>0</v>
      </c>
      <c r="CV22" s="54">
        <v>0</v>
      </c>
      <c r="CW22" s="54">
        <v>0</v>
      </c>
      <c r="CX22" s="54">
        <v>0</v>
      </c>
    </row>
    <row r="23" spans="1:102" ht="15" customHeight="1" x14ac:dyDescent="0.25">
      <c r="A23" s="55"/>
      <c r="B23" s="56"/>
      <c r="C23" s="56" t="s">
        <v>6</v>
      </c>
      <c r="D23" s="58" t="s">
        <v>13</v>
      </c>
      <c r="E23" s="59">
        <v>4.639213654109961E-2</v>
      </c>
      <c r="F23" s="60">
        <v>3.3620026267571892E-2</v>
      </c>
      <c r="G23" s="60">
        <v>2.1885019578268636E-2</v>
      </c>
      <c r="H23" s="60">
        <v>0</v>
      </c>
      <c r="I23" s="60">
        <v>0</v>
      </c>
      <c r="J23" s="60">
        <v>0</v>
      </c>
      <c r="K23" s="60">
        <v>0</v>
      </c>
      <c r="L23" s="60">
        <v>0</v>
      </c>
      <c r="M23" s="60">
        <v>0</v>
      </c>
      <c r="N23" s="60">
        <v>0</v>
      </c>
      <c r="O23" s="60">
        <v>0</v>
      </c>
      <c r="P23" s="60">
        <v>0</v>
      </c>
      <c r="Q23" s="60">
        <v>0</v>
      </c>
      <c r="R23" s="60">
        <v>0</v>
      </c>
      <c r="S23" s="60">
        <v>0</v>
      </c>
      <c r="T23" s="60">
        <v>0</v>
      </c>
      <c r="U23" s="60">
        <v>0</v>
      </c>
      <c r="V23" s="60">
        <v>0</v>
      </c>
      <c r="W23" s="60">
        <v>0</v>
      </c>
      <c r="X23" s="60">
        <v>0</v>
      </c>
      <c r="Y23" s="60">
        <v>0</v>
      </c>
      <c r="Z23" s="60">
        <v>0</v>
      </c>
      <c r="AA23" s="60">
        <v>0</v>
      </c>
      <c r="AB23" s="60">
        <v>0</v>
      </c>
      <c r="AC23" s="60">
        <v>0</v>
      </c>
      <c r="AD23" s="60">
        <v>0</v>
      </c>
      <c r="AE23" s="60">
        <v>0</v>
      </c>
      <c r="AF23" s="60">
        <v>0</v>
      </c>
      <c r="AG23" s="60">
        <v>0</v>
      </c>
      <c r="AH23" s="60">
        <v>0</v>
      </c>
      <c r="AI23" s="60">
        <v>0</v>
      </c>
      <c r="AJ23" s="60">
        <v>0</v>
      </c>
      <c r="AK23" s="60">
        <v>0</v>
      </c>
      <c r="AL23" s="60">
        <v>0</v>
      </c>
      <c r="AM23" s="60">
        <v>0</v>
      </c>
      <c r="AN23" s="60">
        <v>0</v>
      </c>
      <c r="AO23" s="60">
        <v>0</v>
      </c>
      <c r="AP23" s="60">
        <v>0</v>
      </c>
      <c r="AQ23" s="60">
        <v>0</v>
      </c>
      <c r="AR23" s="60">
        <v>0</v>
      </c>
      <c r="AS23" s="60">
        <v>0</v>
      </c>
      <c r="AT23" s="60">
        <v>0</v>
      </c>
      <c r="AU23" s="60">
        <v>0</v>
      </c>
      <c r="AV23" s="60">
        <v>0</v>
      </c>
      <c r="AW23" s="60">
        <v>0</v>
      </c>
      <c r="AX23" s="60">
        <v>0</v>
      </c>
      <c r="AY23" s="60">
        <v>0</v>
      </c>
      <c r="AZ23" s="60">
        <v>0</v>
      </c>
      <c r="BA23" s="60">
        <v>0</v>
      </c>
      <c r="BB23" s="60">
        <v>0</v>
      </c>
      <c r="BC23" s="60">
        <v>0</v>
      </c>
      <c r="BD23" s="60">
        <v>0</v>
      </c>
      <c r="BE23" s="60">
        <v>0</v>
      </c>
      <c r="BF23" s="60">
        <v>0</v>
      </c>
      <c r="BG23" s="60">
        <v>0</v>
      </c>
      <c r="BH23" s="60">
        <v>0</v>
      </c>
      <c r="BI23" s="60">
        <v>0</v>
      </c>
      <c r="BJ23" s="60">
        <v>0</v>
      </c>
      <c r="BK23" s="60">
        <v>0</v>
      </c>
      <c r="BL23" s="60">
        <v>0</v>
      </c>
      <c r="BM23" s="60">
        <v>0</v>
      </c>
      <c r="BN23" s="60">
        <v>0</v>
      </c>
      <c r="BO23" s="60">
        <v>0</v>
      </c>
      <c r="BP23" s="60">
        <v>0</v>
      </c>
      <c r="BQ23" s="60">
        <v>0</v>
      </c>
      <c r="BR23" s="60">
        <v>0</v>
      </c>
      <c r="BS23" s="60">
        <v>0</v>
      </c>
      <c r="BT23" s="60">
        <v>0</v>
      </c>
      <c r="BU23" s="60">
        <v>0</v>
      </c>
      <c r="BV23" s="60">
        <v>0</v>
      </c>
      <c r="BW23" s="60">
        <v>0</v>
      </c>
      <c r="BX23" s="60">
        <v>0</v>
      </c>
      <c r="BY23" s="60">
        <v>0</v>
      </c>
      <c r="BZ23" s="60">
        <v>0</v>
      </c>
      <c r="CA23" s="60">
        <v>0</v>
      </c>
      <c r="CB23" s="60">
        <v>0</v>
      </c>
      <c r="CC23" s="60">
        <v>0</v>
      </c>
      <c r="CD23" s="60">
        <v>0</v>
      </c>
      <c r="CE23" s="60">
        <v>0</v>
      </c>
      <c r="CF23" s="60">
        <v>0</v>
      </c>
      <c r="CG23" s="60">
        <v>0</v>
      </c>
      <c r="CH23" s="60">
        <v>0</v>
      </c>
      <c r="CI23" s="60">
        <v>0</v>
      </c>
      <c r="CJ23" s="60">
        <v>0</v>
      </c>
      <c r="CK23" s="60">
        <v>0</v>
      </c>
      <c r="CL23" s="60">
        <v>0</v>
      </c>
      <c r="CM23" s="60">
        <v>0</v>
      </c>
      <c r="CN23" s="60">
        <v>0</v>
      </c>
      <c r="CO23" s="60">
        <v>0</v>
      </c>
      <c r="CP23" s="60">
        <v>0</v>
      </c>
      <c r="CQ23" s="60">
        <v>0</v>
      </c>
      <c r="CR23" s="60">
        <v>0</v>
      </c>
      <c r="CS23" s="60">
        <v>0</v>
      </c>
      <c r="CT23" s="60">
        <v>0</v>
      </c>
      <c r="CU23" s="431">
        <v>0</v>
      </c>
      <c r="CV23" s="431">
        <v>0</v>
      </c>
      <c r="CW23" s="431">
        <v>0</v>
      </c>
      <c r="CX23" s="431">
        <v>0</v>
      </c>
    </row>
    <row r="24" spans="1:102" ht="15" customHeight="1" x14ac:dyDescent="0.25">
      <c r="A24" s="52"/>
      <c r="B24" s="49" t="s">
        <v>31</v>
      </c>
      <c r="C24" s="49"/>
      <c r="D24" s="50"/>
      <c r="E24" s="53">
        <v>4.8274629312603373E-2</v>
      </c>
      <c r="F24" s="54">
        <v>0.20012135296073549</v>
      </c>
      <c r="G24" s="54">
        <v>0.1671876723207644</v>
      </c>
      <c r="H24" s="54">
        <v>0.141338236564064</v>
      </c>
      <c r="I24" s="54">
        <v>5.3251639497464393E-2</v>
      </c>
      <c r="J24" s="54">
        <v>4.1073124598689163E-2</v>
      </c>
      <c r="K24" s="54">
        <v>4.0140470913112888E-2</v>
      </c>
      <c r="L24" s="54">
        <v>3.5449557136095718E-2</v>
      </c>
      <c r="M24" s="54">
        <v>4.0286491133506908E-2</v>
      </c>
      <c r="N24" s="54">
        <v>4.4530911166123059E-2</v>
      </c>
      <c r="O24" s="54">
        <v>3.4782571320596097E-2</v>
      </c>
      <c r="P24" s="54">
        <v>9.0310858449805565E-8</v>
      </c>
      <c r="Q24" s="54">
        <v>0</v>
      </c>
      <c r="R24" s="54">
        <v>2.4227739958103756E-5</v>
      </c>
      <c r="S24" s="54">
        <v>9.7410879993159835E-7</v>
      </c>
      <c r="T24" s="54">
        <v>2.6933315558722647E-9</v>
      </c>
      <c r="U24" s="54">
        <v>0</v>
      </c>
      <c r="V24" s="54">
        <v>0</v>
      </c>
      <c r="W24" s="54">
        <v>0</v>
      </c>
      <c r="X24" s="54">
        <v>0</v>
      </c>
      <c r="Y24" s="54">
        <v>0</v>
      </c>
      <c r="Z24" s="54">
        <v>0</v>
      </c>
      <c r="AA24" s="54">
        <v>0</v>
      </c>
      <c r="AB24" s="54">
        <v>0</v>
      </c>
      <c r="AC24" s="54">
        <v>0</v>
      </c>
      <c r="AD24" s="54">
        <v>0</v>
      </c>
      <c r="AE24" s="54">
        <v>0</v>
      </c>
      <c r="AF24" s="54">
        <v>0</v>
      </c>
      <c r="AG24" s="54">
        <v>1.2247184457630046E-5</v>
      </c>
      <c r="AH24" s="54">
        <v>0</v>
      </c>
      <c r="AI24" s="54">
        <v>0</v>
      </c>
      <c r="AJ24" s="54">
        <v>0</v>
      </c>
      <c r="AK24" s="54">
        <v>0</v>
      </c>
      <c r="AL24" s="54">
        <v>0</v>
      </c>
      <c r="AM24" s="54">
        <v>0</v>
      </c>
      <c r="AN24" s="54">
        <v>0</v>
      </c>
      <c r="AO24" s="54">
        <v>0</v>
      </c>
      <c r="AP24" s="54">
        <v>0</v>
      </c>
      <c r="AQ24" s="54">
        <v>0</v>
      </c>
      <c r="AR24" s="54">
        <v>0</v>
      </c>
      <c r="AS24" s="54">
        <v>0</v>
      </c>
      <c r="AT24" s="54">
        <v>0</v>
      </c>
      <c r="AU24" s="54">
        <v>0</v>
      </c>
      <c r="AV24" s="54">
        <v>0</v>
      </c>
      <c r="AW24" s="54">
        <v>0</v>
      </c>
      <c r="AX24" s="54">
        <v>0</v>
      </c>
      <c r="AY24" s="54">
        <v>0</v>
      </c>
      <c r="AZ24" s="54">
        <v>0</v>
      </c>
      <c r="BA24" s="54">
        <v>0</v>
      </c>
      <c r="BB24" s="54">
        <v>0</v>
      </c>
      <c r="BC24" s="54">
        <v>0</v>
      </c>
      <c r="BD24" s="54">
        <v>0</v>
      </c>
      <c r="BE24" s="54">
        <v>0</v>
      </c>
      <c r="BF24" s="54">
        <v>0</v>
      </c>
      <c r="BG24" s="54">
        <v>0</v>
      </c>
      <c r="BH24" s="54">
        <v>0</v>
      </c>
      <c r="BI24" s="54">
        <v>0</v>
      </c>
      <c r="BJ24" s="54">
        <v>0</v>
      </c>
      <c r="BK24" s="54">
        <v>0</v>
      </c>
      <c r="BL24" s="54">
        <v>0</v>
      </c>
      <c r="BM24" s="54">
        <v>0</v>
      </c>
      <c r="BN24" s="54">
        <v>0</v>
      </c>
      <c r="BO24" s="54">
        <v>0</v>
      </c>
      <c r="BP24" s="54">
        <v>0</v>
      </c>
      <c r="BQ24" s="54">
        <v>0</v>
      </c>
      <c r="BR24" s="54">
        <v>0</v>
      </c>
      <c r="BS24" s="54">
        <v>0</v>
      </c>
      <c r="BT24" s="54">
        <v>0</v>
      </c>
      <c r="BU24" s="54">
        <v>0</v>
      </c>
      <c r="BV24" s="54">
        <v>0</v>
      </c>
      <c r="BW24" s="54">
        <v>0</v>
      </c>
      <c r="BX24" s="54">
        <v>0</v>
      </c>
      <c r="BY24" s="54">
        <v>0</v>
      </c>
      <c r="BZ24" s="54">
        <v>0</v>
      </c>
      <c r="CA24" s="54">
        <v>0</v>
      </c>
      <c r="CB24" s="54">
        <v>0</v>
      </c>
      <c r="CC24" s="54">
        <v>0</v>
      </c>
      <c r="CD24" s="54">
        <v>0</v>
      </c>
      <c r="CE24" s="54">
        <v>0</v>
      </c>
      <c r="CF24" s="54">
        <v>0</v>
      </c>
      <c r="CG24" s="54">
        <v>0</v>
      </c>
      <c r="CH24" s="54">
        <v>0</v>
      </c>
      <c r="CI24" s="54">
        <v>0</v>
      </c>
      <c r="CJ24" s="54">
        <v>0</v>
      </c>
      <c r="CK24" s="54">
        <v>0</v>
      </c>
      <c r="CL24" s="54">
        <v>0</v>
      </c>
      <c r="CM24" s="54">
        <v>0</v>
      </c>
      <c r="CN24" s="54">
        <v>0</v>
      </c>
      <c r="CO24" s="54">
        <v>0</v>
      </c>
      <c r="CP24" s="54">
        <v>0</v>
      </c>
      <c r="CQ24" s="54">
        <v>0</v>
      </c>
      <c r="CR24" s="54">
        <v>0</v>
      </c>
      <c r="CS24" s="54">
        <v>0</v>
      </c>
      <c r="CT24" s="54">
        <v>0</v>
      </c>
      <c r="CU24" s="54">
        <v>0</v>
      </c>
      <c r="CV24" s="54">
        <v>0</v>
      </c>
      <c r="CW24" s="54">
        <v>0</v>
      </c>
      <c r="CX24" s="54">
        <v>0</v>
      </c>
    </row>
    <row r="25" spans="1:102" ht="3.75" customHeight="1" x14ac:dyDescent="0.25">
      <c r="A25" s="55"/>
      <c r="B25" s="56"/>
      <c r="C25" s="56"/>
      <c r="D25" s="58"/>
      <c r="E25" s="58"/>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432"/>
      <c r="CV25" s="432"/>
      <c r="CW25" s="432"/>
      <c r="CX25" s="432"/>
    </row>
    <row r="26" spans="1:102" ht="15" customHeight="1" x14ac:dyDescent="0.25">
      <c r="A26" s="62" t="s">
        <v>11</v>
      </c>
      <c r="B26" s="48" t="s">
        <v>16</v>
      </c>
      <c r="C26" s="56"/>
      <c r="D26" s="58"/>
      <c r="E26" s="58"/>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432">
        <v>0</v>
      </c>
      <c r="CV26" s="432">
        <v>0</v>
      </c>
      <c r="CW26" s="432">
        <v>0</v>
      </c>
      <c r="CX26" s="432">
        <v>0</v>
      </c>
    </row>
    <row r="27" spans="1:102" ht="15" customHeight="1" x14ac:dyDescent="0.25">
      <c r="A27" s="63"/>
      <c r="B27" s="49" t="s">
        <v>3</v>
      </c>
      <c r="C27" s="56"/>
      <c r="D27" s="58"/>
      <c r="E27" s="53">
        <v>1.3461643762970318E-2</v>
      </c>
      <c r="F27" s="54">
        <v>1.3974382063631574E-2</v>
      </c>
      <c r="G27" s="54">
        <v>1.5594806539451849E-2</v>
      </c>
      <c r="H27" s="54">
        <v>3.9599639454581961E-2</v>
      </c>
      <c r="I27" s="54">
        <v>3.5077002411591375E-2</v>
      </c>
      <c r="J27" s="54">
        <v>2.629518901536496E-3</v>
      </c>
      <c r="K27" s="54">
        <v>2.3078186734826894E-3</v>
      </c>
      <c r="L27" s="54">
        <v>1.9334951852118046E-3</v>
      </c>
      <c r="M27" s="54">
        <v>1.6542799035550305E-3</v>
      </c>
      <c r="N27" s="54">
        <v>1.3332553766839833E-3</v>
      </c>
      <c r="O27" s="54">
        <v>9.6112781497665299E-4</v>
      </c>
      <c r="P27" s="54">
        <v>5.9894381075829655E-4</v>
      </c>
      <c r="Q27" s="54">
        <v>3.1655182241463036E-4</v>
      </c>
      <c r="R27" s="54">
        <v>1.1886796981098149E-2</v>
      </c>
      <c r="S27" s="54">
        <v>2.1629546015089537E-7</v>
      </c>
      <c r="T27" s="54">
        <v>1.9818206659169658E-7</v>
      </c>
      <c r="U27" s="54">
        <v>4.1259949223250008E-4</v>
      </c>
      <c r="V27" s="54">
        <v>4.4109286706477179E-4</v>
      </c>
      <c r="W27" s="54">
        <v>7.7155943623638773E-4</v>
      </c>
      <c r="X27" s="54">
        <v>7.8797014365422342E-4</v>
      </c>
      <c r="Y27" s="54">
        <v>4.0236050485552164E-4</v>
      </c>
      <c r="Z27" s="54">
        <v>2.1897198823522448E-3</v>
      </c>
      <c r="AA27" s="54">
        <v>1.6896270818958421E-3</v>
      </c>
      <c r="AB27" s="54">
        <v>1.0753220153926245E-3</v>
      </c>
      <c r="AC27" s="54">
        <v>1.2550968285953267E-3</v>
      </c>
      <c r="AD27" s="54">
        <v>2.1203551430278508E-3</v>
      </c>
      <c r="AE27" s="54">
        <v>1.5857265859076028E-3</v>
      </c>
      <c r="AF27" s="54">
        <v>2.0347720370584885E-3</v>
      </c>
      <c r="AG27" s="54">
        <v>1.9817638328820785E-3</v>
      </c>
      <c r="AH27" s="54">
        <v>1.6334321236292524E-3</v>
      </c>
      <c r="AI27" s="54">
        <v>1.9782994068586238E-3</v>
      </c>
      <c r="AJ27" s="54">
        <v>2.4753057917063646E-2</v>
      </c>
      <c r="AK27" s="54">
        <v>1.3753939704482501E-3</v>
      </c>
      <c r="AL27" s="54">
        <v>7.4890072268829987E-4</v>
      </c>
      <c r="AM27" s="54">
        <v>7.2695570871444612E-4</v>
      </c>
      <c r="AN27" s="54">
        <v>1.5963838717779598E-3</v>
      </c>
      <c r="AO27" s="54">
        <v>1.5618431395948581E-3</v>
      </c>
      <c r="AP27" s="54">
        <v>6.0126804672500306E-4</v>
      </c>
      <c r="AQ27" s="54">
        <v>5.4609153714648556E-4</v>
      </c>
      <c r="AR27" s="54">
        <v>1.3557762627181102E-3</v>
      </c>
      <c r="AS27" s="54">
        <v>1.2906024004830309E-3</v>
      </c>
      <c r="AT27" s="54">
        <v>3.932257140756534E-4</v>
      </c>
      <c r="AU27" s="54">
        <v>3.417736655362359E-4</v>
      </c>
      <c r="AV27" s="54">
        <v>3.1871557736216357E-4</v>
      </c>
      <c r="AW27" s="54">
        <v>2.4550059415234267E-4</v>
      </c>
      <c r="AX27" s="54">
        <v>9.8544040272580732E-3</v>
      </c>
      <c r="AY27" s="54">
        <v>9.5583632774696274E-3</v>
      </c>
      <c r="AZ27" s="54">
        <v>1.2588551153309272E-4</v>
      </c>
      <c r="BA27" s="54">
        <v>9.1190148325206188E-5</v>
      </c>
      <c r="BB27" s="54">
        <v>9.1011276720615788E-3</v>
      </c>
      <c r="BC27" s="54">
        <v>8.9340876689674061E-3</v>
      </c>
      <c r="BD27" s="54">
        <v>8.8014218769022698E-3</v>
      </c>
      <c r="BE27" s="54">
        <v>8.8014218769022698E-3</v>
      </c>
      <c r="BF27" s="54">
        <v>8.8014218769022698E-3</v>
      </c>
      <c r="BG27" s="54">
        <v>8.7350889808696999E-3</v>
      </c>
      <c r="BH27" s="54">
        <v>8.6952892432501597E-3</v>
      </c>
      <c r="BI27" s="54">
        <v>8.6554895056306196E-3</v>
      </c>
      <c r="BJ27" s="54">
        <v>8.6156897680110794E-3</v>
      </c>
      <c r="BK27" s="54">
        <v>8.7350889808696999E-3</v>
      </c>
      <c r="BL27" s="54">
        <v>8.6952892432501597E-3</v>
      </c>
      <c r="BM27" s="54">
        <v>8.6554895056306196E-3</v>
      </c>
      <c r="BN27" s="54">
        <v>8.6156897680110794E-3</v>
      </c>
      <c r="BO27" s="54">
        <v>8.6156897680110794E-3</v>
      </c>
      <c r="BP27" s="54">
        <v>8.6156897680110794E-3</v>
      </c>
      <c r="BQ27" s="54">
        <v>8.6156897680110794E-3</v>
      </c>
      <c r="BR27" s="54">
        <v>8.6156897680110794E-3</v>
      </c>
      <c r="BS27" s="54">
        <v>8.6156897680110794E-3</v>
      </c>
      <c r="BT27" s="54">
        <v>8.6156897680110794E-3</v>
      </c>
      <c r="BU27" s="54">
        <v>8.6156897680110794E-3</v>
      </c>
      <c r="BV27" s="54">
        <v>8.6156897680110794E-3</v>
      </c>
      <c r="BW27" s="54">
        <v>8.6156897680110794E-3</v>
      </c>
      <c r="BX27" s="54">
        <v>8.6156897680110794E-3</v>
      </c>
      <c r="BY27" s="54">
        <v>8.6156897680110794E-3</v>
      </c>
      <c r="BZ27" s="54">
        <v>8.6156897680110794E-3</v>
      </c>
      <c r="CA27" s="54">
        <v>8.6156897680110794E-3</v>
      </c>
      <c r="CB27" s="54">
        <v>8.6156897680110794E-3</v>
      </c>
      <c r="CC27" s="54">
        <v>8.6156897680110794E-3</v>
      </c>
      <c r="CD27" s="54">
        <v>8.6156897680110794E-3</v>
      </c>
      <c r="CE27" s="54">
        <v>8.6156897680110794E-3</v>
      </c>
      <c r="CF27" s="54">
        <v>8.6156897680110794E-3</v>
      </c>
      <c r="CG27" s="54">
        <v>8.6156897680110794E-3</v>
      </c>
      <c r="CH27" s="54">
        <v>8.6156897680110794E-3</v>
      </c>
      <c r="CI27" s="54">
        <v>8.6156897680110794E-3</v>
      </c>
      <c r="CJ27" s="54">
        <v>8.6156897680110794E-3</v>
      </c>
      <c r="CK27" s="54">
        <v>8.6156897680110794E-3</v>
      </c>
      <c r="CL27" s="54">
        <v>8.6156897680110794E-3</v>
      </c>
      <c r="CM27" s="54">
        <v>8.6156897680110794E-3</v>
      </c>
      <c r="CN27" s="54">
        <v>8.6156897680110794E-3</v>
      </c>
      <c r="CO27" s="54">
        <v>8.6156897680110794E-3</v>
      </c>
      <c r="CP27" s="54">
        <v>8.6156897680110794E-3</v>
      </c>
      <c r="CQ27" s="54">
        <v>8.6156897680110794E-3</v>
      </c>
      <c r="CR27" s="54">
        <v>8.6156897680110794E-3</v>
      </c>
      <c r="CS27" s="54">
        <v>8.6156897680110794E-3</v>
      </c>
      <c r="CT27" s="54">
        <v>8.6156897680110794E-3</v>
      </c>
      <c r="CU27" s="54">
        <v>0</v>
      </c>
      <c r="CV27" s="54">
        <v>0</v>
      </c>
      <c r="CW27" s="54">
        <v>0</v>
      </c>
      <c r="CX27" s="54">
        <v>0</v>
      </c>
    </row>
    <row r="28" spans="1:102" ht="15" customHeight="1" x14ac:dyDescent="0.25">
      <c r="A28" s="64"/>
      <c r="B28" s="56"/>
      <c r="C28" s="56" t="s">
        <v>6</v>
      </c>
      <c r="D28" s="58" t="s">
        <v>17</v>
      </c>
      <c r="E28" s="59">
        <v>0</v>
      </c>
      <c r="F28" s="60">
        <v>0</v>
      </c>
      <c r="G28" s="60">
        <v>0</v>
      </c>
      <c r="H28" s="60">
        <v>5.6349880636751233E-2</v>
      </c>
      <c r="I28" s="60">
        <v>6.095456744162548E-2</v>
      </c>
      <c r="J28" s="60">
        <v>0.28678608810840334</v>
      </c>
      <c r="K28" s="60">
        <v>0.28428776952998641</v>
      </c>
      <c r="L28" s="60">
        <v>0.28034280169964282</v>
      </c>
      <c r="M28" s="60">
        <v>0.27425969529604194</v>
      </c>
      <c r="N28" s="60">
        <v>0.49444420726407035</v>
      </c>
      <c r="O28" s="60">
        <v>0.47988039894809981</v>
      </c>
      <c r="P28" s="60">
        <v>0.47320666176833914</v>
      </c>
      <c r="Q28" s="60">
        <v>0.46176024334352211</v>
      </c>
      <c r="R28" s="60">
        <v>0.47596663049728866</v>
      </c>
      <c r="S28" s="60">
        <v>0.46345406891383628</v>
      </c>
      <c r="T28" s="60">
        <v>0.4546663210988085</v>
      </c>
      <c r="U28" s="60">
        <v>0.44105410941357726</v>
      </c>
      <c r="V28" s="60">
        <v>0.44416806681307452</v>
      </c>
      <c r="W28" s="60">
        <v>0.43428176595890228</v>
      </c>
      <c r="X28" s="60">
        <v>0.44281746496149649</v>
      </c>
      <c r="Y28" s="60">
        <v>0.431135185490154</v>
      </c>
      <c r="Z28" s="60">
        <v>0.48715722634173469</v>
      </c>
      <c r="AA28" s="60">
        <v>0.49978801948155055</v>
      </c>
      <c r="AB28" s="60">
        <v>0.46387960463185735</v>
      </c>
      <c r="AC28" s="60">
        <v>0.45726799944599539</v>
      </c>
      <c r="AD28" s="60">
        <v>0.47269146366691128</v>
      </c>
      <c r="AE28" s="60">
        <v>0.45697948165952024</v>
      </c>
      <c r="AF28" s="60">
        <v>0.47477944629156327</v>
      </c>
      <c r="AG28" s="60">
        <v>0.42934364354705534</v>
      </c>
      <c r="AH28" s="60">
        <v>0.40974198800449696</v>
      </c>
      <c r="AI28" s="60">
        <v>0.40003785219189603</v>
      </c>
      <c r="AJ28" s="60">
        <v>0.38863965986919585</v>
      </c>
      <c r="AK28" s="60">
        <v>0.44100758780421534</v>
      </c>
      <c r="AL28" s="60">
        <v>0.43257136352764841</v>
      </c>
      <c r="AM28" s="60">
        <v>0.43077366612328361</v>
      </c>
      <c r="AN28" s="60">
        <v>0.42728520036261036</v>
      </c>
      <c r="AO28" s="60">
        <v>0.42952083993499124</v>
      </c>
      <c r="AP28" s="60">
        <v>0.42940277613387878</v>
      </c>
      <c r="AQ28" s="60">
        <v>0.42437780895098526</v>
      </c>
      <c r="AR28" s="60">
        <v>0.42721724798705368</v>
      </c>
      <c r="AS28" s="60">
        <v>0.41615536729729907</v>
      </c>
      <c r="AT28" s="60">
        <v>0.4095565037721613</v>
      </c>
      <c r="AU28" s="60">
        <v>4.0438927655578563E-2</v>
      </c>
      <c r="AV28" s="60">
        <v>3.9194112108356993E-2</v>
      </c>
      <c r="AW28" s="60">
        <v>3.6874961590158371E-2</v>
      </c>
      <c r="AX28" s="60">
        <v>8.9802590757193188E-3</v>
      </c>
      <c r="AY28" s="60">
        <v>8.7515011071225661E-3</v>
      </c>
      <c r="AZ28" s="60">
        <v>1.7817146283897842E-2</v>
      </c>
      <c r="BA28" s="60">
        <v>1.7471673997161017E-2</v>
      </c>
      <c r="BB28" s="60">
        <v>1.7142729719673282E-2</v>
      </c>
      <c r="BC28" s="60">
        <v>1.6879732516856902E-2</v>
      </c>
      <c r="BD28" s="60">
        <v>1.6511626026819527E-2</v>
      </c>
      <c r="BE28" s="60">
        <v>2.4608299697923115E-2</v>
      </c>
      <c r="BF28" s="60">
        <v>2.3947315825809803E-2</v>
      </c>
      <c r="BG28" s="60">
        <v>2.3250101411266856E-2</v>
      </c>
      <c r="BH28" s="60">
        <v>2.2777698484582214E-2</v>
      </c>
      <c r="BI28" s="60">
        <v>2.2266112640947657E-2</v>
      </c>
      <c r="BJ28" s="60">
        <v>2.1804948466580942E-2</v>
      </c>
      <c r="BK28" s="60">
        <v>2.1424798039900179E-2</v>
      </c>
      <c r="BL28" s="60">
        <v>2.2941185901553418E-2</v>
      </c>
      <c r="BM28" s="60">
        <v>6.8136151930450247E-3</v>
      </c>
      <c r="BN28" s="60">
        <v>6.7047505073363394E-3</v>
      </c>
      <c r="BO28" s="60">
        <v>6.5846754872969015E-3</v>
      </c>
      <c r="BP28" s="60">
        <v>6.4574907391338181E-3</v>
      </c>
      <c r="BQ28" s="60">
        <v>6.3625368230629722E-3</v>
      </c>
      <c r="BR28" s="60">
        <v>6.2460965845548997E-3</v>
      </c>
      <c r="BS28" s="60">
        <v>6.144319830541289E-3</v>
      </c>
      <c r="BT28" s="60">
        <v>6.0549597347620615E-3</v>
      </c>
      <c r="BU28" s="60">
        <v>5.9534821649303658E-3</v>
      </c>
      <c r="BV28" s="60">
        <v>5.8614185745123962E-3</v>
      </c>
      <c r="BW28" s="60">
        <v>5.7682895664042284E-3</v>
      </c>
      <c r="BX28" s="60">
        <v>5.6667662547555953E-3</v>
      </c>
      <c r="BY28" s="60">
        <v>0</v>
      </c>
      <c r="BZ28" s="60">
        <v>0</v>
      </c>
      <c r="CA28" s="60">
        <v>0</v>
      </c>
      <c r="CB28" s="60">
        <v>0</v>
      </c>
      <c r="CC28" s="60">
        <v>0</v>
      </c>
      <c r="CD28" s="60">
        <v>0</v>
      </c>
      <c r="CE28" s="60">
        <v>0</v>
      </c>
      <c r="CF28" s="60">
        <v>0</v>
      </c>
      <c r="CG28" s="60">
        <v>0</v>
      </c>
      <c r="CH28" s="60">
        <v>0</v>
      </c>
      <c r="CI28" s="60">
        <v>0</v>
      </c>
      <c r="CJ28" s="60">
        <v>0</v>
      </c>
      <c r="CK28" s="60">
        <v>0</v>
      </c>
      <c r="CL28" s="60">
        <v>0</v>
      </c>
      <c r="CM28" s="60">
        <v>0</v>
      </c>
      <c r="CN28" s="60">
        <v>0</v>
      </c>
      <c r="CO28" s="60">
        <v>0</v>
      </c>
      <c r="CP28" s="60">
        <v>0</v>
      </c>
      <c r="CQ28" s="60">
        <v>0</v>
      </c>
      <c r="CR28" s="60">
        <v>0</v>
      </c>
      <c r="CS28" s="60">
        <v>0</v>
      </c>
      <c r="CT28" s="60">
        <v>0</v>
      </c>
      <c r="CU28" s="431">
        <v>0</v>
      </c>
      <c r="CV28" s="431">
        <v>0</v>
      </c>
      <c r="CW28" s="431">
        <v>0</v>
      </c>
      <c r="CX28" s="431">
        <v>0</v>
      </c>
    </row>
    <row r="29" spans="1:102" ht="15" customHeight="1" x14ac:dyDescent="0.25">
      <c r="A29" s="63"/>
      <c r="B29" s="49" t="s">
        <v>32</v>
      </c>
      <c r="C29" s="49"/>
      <c r="D29" s="50"/>
      <c r="E29" s="53">
        <v>1.3461643762970318E-2</v>
      </c>
      <c r="F29" s="54">
        <v>1.3974382063631574E-2</v>
      </c>
      <c r="G29" s="54">
        <v>1.5594806539451849E-2</v>
      </c>
      <c r="H29" s="54">
        <v>9.5949520091333201E-2</v>
      </c>
      <c r="I29" s="54">
        <v>9.6031569853216855E-2</v>
      </c>
      <c r="J29" s="54">
        <v>0.28941560700993985</v>
      </c>
      <c r="K29" s="54">
        <v>0.28659558820346914</v>
      </c>
      <c r="L29" s="54">
        <v>0.28227629688485467</v>
      </c>
      <c r="M29" s="54">
        <v>0.27591397519959693</v>
      </c>
      <c r="N29" s="54">
        <v>0.4957774626407544</v>
      </c>
      <c r="O29" s="54">
        <v>0.48084152676307645</v>
      </c>
      <c r="P29" s="54">
        <v>0.47380560557909746</v>
      </c>
      <c r="Q29" s="54">
        <v>0.46207679516593669</v>
      </c>
      <c r="R29" s="54">
        <v>0.48785342747838678</v>
      </c>
      <c r="S29" s="54">
        <v>0.46345428520929643</v>
      </c>
      <c r="T29" s="54">
        <v>0.45466651928087498</v>
      </c>
      <c r="U29" s="54">
        <v>0.44146670890580975</v>
      </c>
      <c r="V29" s="54">
        <v>0.44460915968013925</v>
      </c>
      <c r="W29" s="54">
        <v>0.43505332539513869</v>
      </c>
      <c r="X29" s="54">
        <v>0.44360543510515071</v>
      </c>
      <c r="Y29" s="54">
        <v>0.43153754599500949</v>
      </c>
      <c r="Z29" s="54">
        <v>0.48934694622408698</v>
      </c>
      <c r="AA29" s="54">
        <v>0.5014776465634464</v>
      </c>
      <c r="AB29" s="54">
        <v>0.46495492664725008</v>
      </c>
      <c r="AC29" s="54">
        <v>0.45852309627459076</v>
      </c>
      <c r="AD29" s="54">
        <v>0.47481181880993911</v>
      </c>
      <c r="AE29" s="54">
        <v>0.45856520824542785</v>
      </c>
      <c r="AF29" s="54">
        <v>0.47681421832862175</v>
      </c>
      <c r="AG29" s="54">
        <v>0.43132540737993735</v>
      </c>
      <c r="AH29" s="54">
        <v>0.41137542012812622</v>
      </c>
      <c r="AI29" s="54">
        <v>0.40201615159875465</v>
      </c>
      <c r="AJ29" s="54">
        <v>0.41339271778625952</v>
      </c>
      <c r="AK29" s="54">
        <v>0.44238298177466356</v>
      </c>
      <c r="AL29" s="54">
        <v>0.43332026425033671</v>
      </c>
      <c r="AM29" s="54">
        <v>0.43150062183199805</v>
      </c>
      <c r="AN29" s="54">
        <v>0.42888158423438827</v>
      </c>
      <c r="AO29" s="54">
        <v>0.43108268307458603</v>
      </c>
      <c r="AP29" s="54">
        <v>0.43000404418060378</v>
      </c>
      <c r="AQ29" s="54">
        <v>0.42492390048813178</v>
      </c>
      <c r="AR29" s="54">
        <v>0.42857302424977178</v>
      </c>
      <c r="AS29" s="54">
        <v>0.41744596969778214</v>
      </c>
      <c r="AT29" s="54">
        <v>0.40994972948623692</v>
      </c>
      <c r="AU29" s="54">
        <v>4.0781343874400543E-2</v>
      </c>
      <c r="AV29" s="54">
        <v>3.9513616746717148E-2</v>
      </c>
      <c r="AW29" s="54">
        <v>3.7121647050967439E-2</v>
      </c>
      <c r="AX29" s="54">
        <v>1.8875909972374209E-2</v>
      </c>
      <c r="AY29" s="54">
        <v>1.835720259949546E-2</v>
      </c>
      <c r="AZ29" s="54">
        <v>1.7943380918392357E-2</v>
      </c>
      <c r="BA29" s="54">
        <v>1.756287786595986E-2</v>
      </c>
      <c r="BB29" s="54">
        <v>2.6216643093556265E-2</v>
      </c>
      <c r="BC29" s="54">
        <v>2.5799625680995093E-2</v>
      </c>
      <c r="BD29" s="54">
        <v>2.5268144721538363E-2</v>
      </c>
      <c r="BE29" s="54">
        <v>2.4618172386350348E-2</v>
      </c>
      <c r="BF29" s="54">
        <v>2.3947315825809803E-2</v>
      </c>
      <c r="BG29" s="54">
        <v>2.3250101420230214E-2</v>
      </c>
      <c r="BH29" s="54">
        <v>2.277769848614224E-2</v>
      </c>
      <c r="BI29" s="54">
        <v>2.2266112642229968E-2</v>
      </c>
      <c r="BJ29" s="54">
        <v>2.1804948533361384E-2</v>
      </c>
      <c r="BK29" s="54">
        <v>2.1424798106015913E-2</v>
      </c>
      <c r="BL29" s="54">
        <v>2.2941185967003334E-2</v>
      </c>
      <c r="BM29" s="54">
        <v>6.8136152573853685E-3</v>
      </c>
      <c r="BN29" s="54">
        <v>6.7047505706486826E-3</v>
      </c>
      <c r="BO29" s="54">
        <v>6.5846755494753878E-3</v>
      </c>
      <c r="BP29" s="54">
        <v>6.4574908001113112E-3</v>
      </c>
      <c r="BQ29" s="54">
        <v>6.3625368831438239E-3</v>
      </c>
      <c r="BR29" s="54">
        <v>6.2460965845548997E-3</v>
      </c>
      <c r="BS29" s="54">
        <v>6.144319830541289E-3</v>
      </c>
      <c r="BT29" s="54">
        <v>6.0549597347620615E-3</v>
      </c>
      <c r="BU29" s="54">
        <v>5.9534821649303658E-3</v>
      </c>
      <c r="BV29" s="54">
        <v>5.8614185745123962E-3</v>
      </c>
      <c r="BW29" s="54">
        <v>5.7682895664042284E-3</v>
      </c>
      <c r="BX29" s="54">
        <v>5.6667662547555953E-3</v>
      </c>
      <c r="BY29" s="54">
        <v>0</v>
      </c>
      <c r="BZ29" s="54">
        <v>0</v>
      </c>
      <c r="CA29" s="54">
        <v>0</v>
      </c>
      <c r="CB29" s="54">
        <v>0</v>
      </c>
      <c r="CC29" s="54">
        <v>0</v>
      </c>
      <c r="CD29" s="54">
        <v>0</v>
      </c>
      <c r="CE29" s="54">
        <v>0</v>
      </c>
      <c r="CF29" s="54">
        <v>0</v>
      </c>
      <c r="CG29" s="54">
        <v>0</v>
      </c>
      <c r="CH29" s="54">
        <v>0</v>
      </c>
      <c r="CI29" s="54">
        <v>0</v>
      </c>
      <c r="CJ29" s="54">
        <v>0</v>
      </c>
      <c r="CK29" s="54">
        <v>0</v>
      </c>
      <c r="CL29" s="54">
        <v>0</v>
      </c>
      <c r="CM29" s="54">
        <v>0</v>
      </c>
      <c r="CN29" s="54">
        <v>0</v>
      </c>
      <c r="CO29" s="54">
        <v>0</v>
      </c>
      <c r="CP29" s="54">
        <v>0</v>
      </c>
      <c r="CQ29" s="54">
        <v>0</v>
      </c>
      <c r="CR29" s="54">
        <v>0</v>
      </c>
      <c r="CS29" s="54">
        <v>0</v>
      </c>
      <c r="CT29" s="54">
        <v>0</v>
      </c>
      <c r="CU29" s="54">
        <v>0</v>
      </c>
      <c r="CV29" s="54">
        <v>0</v>
      </c>
      <c r="CW29" s="54">
        <v>0</v>
      </c>
      <c r="CX29" s="54">
        <v>0</v>
      </c>
    </row>
    <row r="30" spans="1:102" ht="3.75" customHeight="1" x14ac:dyDescent="0.25">
      <c r="A30" s="55"/>
      <c r="B30" s="56"/>
      <c r="C30" s="56"/>
      <c r="D30" s="58"/>
      <c r="E30" s="58"/>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432"/>
      <c r="CV30" s="432"/>
      <c r="CW30" s="432"/>
      <c r="CX30" s="432"/>
    </row>
    <row r="31" spans="1:102" ht="15" customHeight="1" x14ac:dyDescent="0.25">
      <c r="A31" s="62" t="s">
        <v>15</v>
      </c>
      <c r="B31" s="48" t="s">
        <v>59</v>
      </c>
      <c r="C31" s="56"/>
      <c r="D31" s="58"/>
      <c r="E31" s="58"/>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432">
        <v>0</v>
      </c>
      <c r="CV31" s="432">
        <v>0</v>
      </c>
      <c r="CW31" s="432">
        <v>0</v>
      </c>
      <c r="CX31" s="432">
        <v>0</v>
      </c>
    </row>
    <row r="32" spans="1:102" ht="15" customHeight="1" x14ac:dyDescent="0.25">
      <c r="A32" s="55"/>
      <c r="B32" s="56" t="s">
        <v>19</v>
      </c>
      <c r="C32" s="56"/>
      <c r="D32" s="58"/>
      <c r="E32" s="59">
        <v>1.6139872188568585</v>
      </c>
      <c r="F32" s="60">
        <v>1.5229946780415844</v>
      </c>
      <c r="G32" s="60">
        <v>1.9961480793235369</v>
      </c>
      <c r="H32" s="60">
        <v>1.2880085125835379</v>
      </c>
      <c r="I32" s="60">
        <v>1.2737392594374866</v>
      </c>
      <c r="J32" s="60">
        <v>1.1102631654717279</v>
      </c>
      <c r="K32" s="60">
        <v>1.0873215545065615</v>
      </c>
      <c r="L32" s="60">
        <v>1.1217456126638805</v>
      </c>
      <c r="M32" s="60">
        <v>1.2487656365620756</v>
      </c>
      <c r="N32" s="60">
        <v>1.3630911128465892</v>
      </c>
      <c r="O32" s="60">
        <v>1.3196549421462755</v>
      </c>
      <c r="P32" s="60">
        <v>1.115115436423876</v>
      </c>
      <c r="Q32" s="60">
        <v>1.0288416302483114</v>
      </c>
      <c r="R32" s="60">
        <v>1.1789091770767934</v>
      </c>
      <c r="S32" s="60">
        <v>1.1909549201535108</v>
      </c>
      <c r="T32" s="60">
        <v>1.1904389522561083</v>
      </c>
      <c r="U32" s="60">
        <v>1.1406823834550379</v>
      </c>
      <c r="V32" s="60">
        <v>1.2303688046693986</v>
      </c>
      <c r="W32" s="60">
        <v>1.1446712936307977</v>
      </c>
      <c r="X32" s="60">
        <v>1.1347647618058876</v>
      </c>
      <c r="Y32" s="60">
        <v>1.0859465105024124</v>
      </c>
      <c r="Z32" s="60">
        <v>0.84823227140354718</v>
      </c>
      <c r="AA32" s="60">
        <v>0.78784414115463108</v>
      </c>
      <c r="AB32" s="60">
        <v>0.80090901572186357</v>
      </c>
      <c r="AC32" s="60">
        <v>0.77810577245891133</v>
      </c>
      <c r="AD32" s="60">
        <v>0.7811370743467051</v>
      </c>
      <c r="AE32" s="60">
        <v>0.71086850030518933</v>
      </c>
      <c r="AF32" s="60">
        <v>0.69238888977096003</v>
      </c>
      <c r="AG32" s="60">
        <v>0.66819179553833752</v>
      </c>
      <c r="AH32" s="60">
        <v>0.65238878579113058</v>
      </c>
      <c r="AI32" s="60">
        <v>0.67504494784901026</v>
      </c>
      <c r="AJ32" s="60">
        <v>0.65922188145791838</v>
      </c>
      <c r="AK32" s="60">
        <v>0.68846364857343767</v>
      </c>
      <c r="AL32" s="60">
        <v>0.64190438632138225</v>
      </c>
      <c r="AM32" s="60">
        <v>0.66710708339791702</v>
      </c>
      <c r="AN32" s="60">
        <v>1.1194264107099465</v>
      </c>
      <c r="AO32" s="60">
        <v>1.2831645437514538</v>
      </c>
      <c r="AP32" s="60">
        <v>1.2797475063330761</v>
      </c>
      <c r="AQ32" s="60">
        <v>1.2832955288487278</v>
      </c>
      <c r="AR32" s="60">
        <v>1.293409601359151</v>
      </c>
      <c r="AS32" s="60">
        <v>1.1899834744762934</v>
      </c>
      <c r="AT32" s="60">
        <v>1.4548346467356543</v>
      </c>
      <c r="AU32" s="60">
        <v>1.429099479953222</v>
      </c>
      <c r="AV32" s="60">
        <v>1.3619309252724021</v>
      </c>
      <c r="AW32" s="60">
        <v>1.2986851967506734</v>
      </c>
      <c r="AX32" s="60">
        <v>1.1639439610531435</v>
      </c>
      <c r="AY32" s="60">
        <v>1.1642002866605503</v>
      </c>
      <c r="AZ32" s="60">
        <v>1.1234661787823523</v>
      </c>
      <c r="BA32" s="60">
        <v>1.0656389265724593</v>
      </c>
      <c r="BB32" s="60">
        <v>1.0619262979604145</v>
      </c>
      <c r="BC32" s="60">
        <v>1.0545058350080108</v>
      </c>
      <c r="BD32" s="60">
        <v>1.138433160724527</v>
      </c>
      <c r="BE32" s="60">
        <v>1.142012630280997</v>
      </c>
      <c r="BF32" s="60">
        <v>1.1871419079321601</v>
      </c>
      <c r="BG32" s="60">
        <v>1.1611958451975155</v>
      </c>
      <c r="BH32" s="60">
        <v>1.2723234582023168</v>
      </c>
      <c r="BI32" s="60">
        <v>1.2881148378189797</v>
      </c>
      <c r="BJ32" s="60">
        <v>1.3305527098438465</v>
      </c>
      <c r="BK32" s="60">
        <v>1.2989942522071238</v>
      </c>
      <c r="BL32" s="60">
        <v>1.2458920428102338</v>
      </c>
      <c r="BM32" s="60">
        <v>1.1519201800360173</v>
      </c>
      <c r="BN32" s="60">
        <v>1.2055290400152605</v>
      </c>
      <c r="BO32" s="60">
        <v>1.4683876871023609</v>
      </c>
      <c r="BP32" s="60">
        <v>0.86456122608003527</v>
      </c>
      <c r="BQ32" s="60">
        <v>1.0030578617646293</v>
      </c>
      <c r="BR32" s="60">
        <v>0.9649670163270363</v>
      </c>
      <c r="BS32" s="60">
        <v>0.92583180756642247</v>
      </c>
      <c r="BT32" s="60">
        <v>0.87978191168948083</v>
      </c>
      <c r="BU32" s="60">
        <v>0.85406994874740272</v>
      </c>
      <c r="BV32" s="60">
        <v>0.81632877153109662</v>
      </c>
      <c r="BW32" s="60">
        <v>0.78570323622093541</v>
      </c>
      <c r="BX32" s="60">
        <v>0.77633404628453861</v>
      </c>
      <c r="BY32" s="60">
        <v>0.59386475418282847</v>
      </c>
      <c r="BZ32" s="60">
        <v>0.57116659573735751</v>
      </c>
      <c r="CA32" s="60">
        <v>0.57314871553184621</v>
      </c>
      <c r="CB32" s="60">
        <v>0.49117853555418711</v>
      </c>
      <c r="CC32" s="60">
        <v>0.48458836438501629</v>
      </c>
      <c r="CD32" s="60">
        <v>0.50763054674511443</v>
      </c>
      <c r="CE32" s="60">
        <v>0.62279551940971012</v>
      </c>
      <c r="CF32" s="60">
        <v>0.68768215245590969</v>
      </c>
      <c r="CG32" s="60">
        <v>0.61265581434163341</v>
      </c>
      <c r="CH32" s="60">
        <v>0.62520936864028231</v>
      </c>
      <c r="CI32" s="60">
        <v>0.63652618546247097</v>
      </c>
      <c r="CJ32" s="60">
        <v>0.62358340827416758</v>
      </c>
      <c r="CK32" s="60">
        <v>0.53821085019566073</v>
      </c>
      <c r="CL32" s="60">
        <v>0.52908536672692541</v>
      </c>
      <c r="CM32" s="60">
        <v>0.50590973548607421</v>
      </c>
      <c r="CN32" s="60">
        <v>0.41767895215440232</v>
      </c>
      <c r="CO32" s="60">
        <v>0.38745238601197579</v>
      </c>
      <c r="CP32" s="60">
        <v>0.49797618238117314</v>
      </c>
      <c r="CQ32" s="60">
        <v>0.46427473940992608</v>
      </c>
      <c r="CR32" s="60">
        <v>0.47345028041726467</v>
      </c>
      <c r="CS32" s="60">
        <v>0.4964464267359886</v>
      </c>
      <c r="CT32" s="60">
        <v>0.57071316991774468</v>
      </c>
      <c r="CU32" s="431">
        <v>0.55469731301007719</v>
      </c>
      <c r="CV32" s="431">
        <v>0.74398904350238926</v>
      </c>
      <c r="CW32" s="431">
        <v>0.81401069763151412</v>
      </c>
      <c r="CX32" s="431">
        <v>0.83397525766550051</v>
      </c>
    </row>
    <row r="33" spans="1:102" ht="15" customHeight="1" x14ac:dyDescent="0.25">
      <c r="A33" s="55"/>
      <c r="B33" s="56" t="s">
        <v>46</v>
      </c>
      <c r="C33" s="56"/>
      <c r="D33" s="58"/>
      <c r="E33" s="59">
        <v>1.4329528478752545</v>
      </c>
      <c r="F33" s="60">
        <v>1.2265870335183662</v>
      </c>
      <c r="G33" s="60">
        <v>0.85352862776915217</v>
      </c>
      <c r="H33" s="60">
        <v>0.81106779698174869</v>
      </c>
      <c r="I33" s="60">
        <v>0.67338891513206611</v>
      </c>
      <c r="J33" s="60">
        <v>0.58265907709028553</v>
      </c>
      <c r="K33" s="60">
        <v>0.54931480560785995</v>
      </c>
      <c r="L33" s="60">
        <v>0.53546367473821521</v>
      </c>
      <c r="M33" s="60">
        <v>0.5774135353714166</v>
      </c>
      <c r="N33" s="60">
        <v>0.62758013726158579</v>
      </c>
      <c r="O33" s="60">
        <v>0.66330481033135791</v>
      </c>
      <c r="P33" s="60">
        <v>0.62239921838010248</v>
      </c>
      <c r="Q33" s="60">
        <v>0.65905470313164916</v>
      </c>
      <c r="R33" s="60">
        <v>0.68104217730106797</v>
      </c>
      <c r="S33" s="60">
        <v>0.62833086302471131</v>
      </c>
      <c r="T33" s="60">
        <v>0.60757366751687969</v>
      </c>
      <c r="U33" s="60">
        <v>0.57535008870370441</v>
      </c>
      <c r="V33" s="60">
        <v>0.60044423628752674</v>
      </c>
      <c r="W33" s="60">
        <v>0.57091885311750812</v>
      </c>
      <c r="X33" s="60">
        <v>0.57947605858411411</v>
      </c>
      <c r="Y33" s="60">
        <v>0.53922693396013155</v>
      </c>
      <c r="Z33" s="60">
        <v>0.53789486726457136</v>
      </c>
      <c r="AA33" s="60">
        <v>0.46604437766146339</v>
      </c>
      <c r="AB33" s="60">
        <v>0.50068013761625363</v>
      </c>
      <c r="AC33" s="60">
        <v>0.48791028574415851</v>
      </c>
      <c r="AD33" s="60">
        <v>0.51093880259640889</v>
      </c>
      <c r="AE33" s="60">
        <v>0.51057622774967903</v>
      </c>
      <c r="AF33" s="60">
        <v>0.52751304806561883</v>
      </c>
      <c r="AG33" s="60">
        <v>0.53614449095329997</v>
      </c>
      <c r="AH33" s="60">
        <v>0.50438611136807587</v>
      </c>
      <c r="AI33" s="60">
        <v>0.45859229080289976</v>
      </c>
      <c r="AJ33" s="60">
        <v>0.44938658923538416</v>
      </c>
      <c r="AK33" s="60">
        <v>0.49553315626795519</v>
      </c>
      <c r="AL33" s="60">
        <v>0.54408366093034566</v>
      </c>
      <c r="AM33" s="60">
        <v>0.52039579486839438</v>
      </c>
      <c r="AN33" s="60">
        <v>0.60183984088231279</v>
      </c>
      <c r="AO33" s="60">
        <v>0.61951597189898755</v>
      </c>
      <c r="AP33" s="60">
        <v>0.61657589939649871</v>
      </c>
      <c r="AQ33" s="60">
        <v>0.65740802012211208</v>
      </c>
      <c r="AR33" s="60">
        <v>0.64820925441771871</v>
      </c>
      <c r="AS33" s="60">
        <v>0.7150898395709151</v>
      </c>
      <c r="AT33" s="60">
        <v>0.85716398376649627</v>
      </c>
      <c r="AU33" s="60">
        <v>0.84573527090289069</v>
      </c>
      <c r="AV33" s="60">
        <v>0.82282724533482354</v>
      </c>
      <c r="AW33" s="60">
        <v>0.87308466704516952</v>
      </c>
      <c r="AX33" s="60">
        <v>0.7504264962545818</v>
      </c>
      <c r="AY33" s="60">
        <v>0.70329332599762995</v>
      </c>
      <c r="AZ33" s="60">
        <v>0.69025522022516606</v>
      </c>
      <c r="BA33" s="60">
        <v>0.66052783105768842</v>
      </c>
      <c r="BB33" s="60">
        <v>0.63499517262058358</v>
      </c>
      <c r="BC33" s="60">
        <v>0.58255906436879223</v>
      </c>
      <c r="BD33" s="60">
        <v>0.57387131794374868</v>
      </c>
      <c r="BE33" s="60">
        <v>0.55954682278441292</v>
      </c>
      <c r="BF33" s="60">
        <v>0.53755835938036078</v>
      </c>
      <c r="BG33" s="60">
        <v>0.54554700957278535</v>
      </c>
      <c r="BH33" s="60">
        <v>0.54991202864693878</v>
      </c>
      <c r="BI33" s="60">
        <v>0.5905139977110152</v>
      </c>
      <c r="BJ33" s="60">
        <v>0.5707709421944861</v>
      </c>
      <c r="BK33" s="60">
        <v>0.55111107651189439</v>
      </c>
      <c r="BL33" s="60">
        <v>0.54306304413344098</v>
      </c>
      <c r="BM33" s="60">
        <v>0.53988300577644865</v>
      </c>
      <c r="BN33" s="60">
        <v>0.66992233085288433</v>
      </c>
      <c r="BO33" s="60">
        <v>0.70089379136943519</v>
      </c>
      <c r="BP33" s="60">
        <v>0.68845352518297309</v>
      </c>
      <c r="BQ33" s="60">
        <v>0.62702334484665811</v>
      </c>
      <c r="BR33" s="60">
        <v>0.57861037342755461</v>
      </c>
      <c r="BS33" s="60">
        <v>0.54890056917514152</v>
      </c>
      <c r="BT33" s="60">
        <v>0.52444622390912288</v>
      </c>
      <c r="BU33" s="60">
        <v>0.52029837027510473</v>
      </c>
      <c r="BV33" s="60">
        <v>0.55201904631107335</v>
      </c>
      <c r="BW33" s="60">
        <v>0.58083719193291805</v>
      </c>
      <c r="BX33" s="60">
        <v>0.57242787151831398</v>
      </c>
      <c r="BY33" s="60">
        <v>0.55352909070111578</v>
      </c>
      <c r="BZ33" s="60">
        <v>0.54711660519786065</v>
      </c>
      <c r="CA33" s="60">
        <v>0.63025897202545622</v>
      </c>
      <c r="CB33" s="60">
        <v>0.61912841282407982</v>
      </c>
      <c r="CC33" s="60">
        <v>0.64003805206091069</v>
      </c>
      <c r="CD33" s="60">
        <v>0.57316587610134451</v>
      </c>
      <c r="CE33" s="60">
        <v>0.56409684421212758</v>
      </c>
      <c r="CF33" s="60">
        <v>0.53655057639391113</v>
      </c>
      <c r="CG33" s="60">
        <v>0.54738718022509969</v>
      </c>
      <c r="CH33" s="60">
        <v>0.55349277106017991</v>
      </c>
      <c r="CI33" s="60">
        <v>0.54789912365154525</v>
      </c>
      <c r="CJ33" s="60">
        <v>0.5018920331499197</v>
      </c>
      <c r="CK33" s="60">
        <v>0.44436015032356557</v>
      </c>
      <c r="CL33" s="60">
        <v>0.42170937995395064</v>
      </c>
      <c r="CM33" s="60">
        <v>0.39872168956640308</v>
      </c>
      <c r="CN33" s="60">
        <v>0.3417324005018571</v>
      </c>
      <c r="CO33" s="60">
        <v>0.22226508469221803</v>
      </c>
      <c r="CP33" s="60">
        <v>0.22408078680383595</v>
      </c>
      <c r="CQ33" s="60">
        <v>0.22179562533539021</v>
      </c>
      <c r="CR33" s="60">
        <v>0.25193819238517517</v>
      </c>
      <c r="CS33" s="60">
        <v>0.25498392869982606</v>
      </c>
      <c r="CT33" s="60">
        <v>0.28618348486692879</v>
      </c>
      <c r="CU33" s="431">
        <v>0.28775643598168538</v>
      </c>
      <c r="CV33" s="431">
        <v>0.19438613052909787</v>
      </c>
      <c r="CW33" s="431">
        <v>0.67601630543624847</v>
      </c>
      <c r="CX33" s="431">
        <v>0.76078195019602424</v>
      </c>
    </row>
    <row r="34" spans="1:102" ht="15" customHeight="1" x14ac:dyDescent="0.25">
      <c r="A34" s="55"/>
      <c r="B34" s="49" t="s">
        <v>60</v>
      </c>
      <c r="C34" s="56"/>
      <c r="D34" s="58"/>
      <c r="E34" s="53">
        <v>3.0469400667321125</v>
      </c>
      <c r="F34" s="54">
        <v>2.7495817115599506</v>
      </c>
      <c r="G34" s="54">
        <v>2.8496767070926889</v>
      </c>
      <c r="H34" s="54">
        <v>2.0990763095652865</v>
      </c>
      <c r="I34" s="54">
        <v>1.9471281745695526</v>
      </c>
      <c r="J34" s="54">
        <v>1.6929222425620134</v>
      </c>
      <c r="K34" s="54">
        <v>1.6366363601144216</v>
      </c>
      <c r="L34" s="54">
        <v>1.6572092874020956</v>
      </c>
      <c r="M34" s="54">
        <v>1.8261791719334926</v>
      </c>
      <c r="N34" s="54">
        <v>1.9906712501081754</v>
      </c>
      <c r="O34" s="54">
        <v>1.9829597524776335</v>
      </c>
      <c r="P34" s="54">
        <v>1.7375146548039784</v>
      </c>
      <c r="Q34" s="54">
        <v>1.6878963333799606</v>
      </c>
      <c r="R34" s="54">
        <v>1.8599513543778614</v>
      </c>
      <c r="S34" s="54">
        <v>1.8192857831782223</v>
      </c>
      <c r="T34" s="54">
        <v>1.798012619772988</v>
      </c>
      <c r="U34" s="54">
        <v>1.7160324721587419</v>
      </c>
      <c r="V34" s="54">
        <v>1.8308130409569252</v>
      </c>
      <c r="W34" s="54">
        <v>1.7155901467483057</v>
      </c>
      <c r="X34" s="54">
        <v>1.7142408203900019</v>
      </c>
      <c r="Y34" s="54">
        <v>1.6251734444625441</v>
      </c>
      <c r="Z34" s="54">
        <v>1.3861271386681184</v>
      </c>
      <c r="AA34" s="54">
        <v>1.2538885188160946</v>
      </c>
      <c r="AB34" s="54">
        <v>1.301589153338117</v>
      </c>
      <c r="AC34" s="54">
        <v>1.2660160582030697</v>
      </c>
      <c r="AD34" s="54">
        <v>1.292075876943114</v>
      </c>
      <c r="AE34" s="54">
        <v>1.2214447280548684</v>
      </c>
      <c r="AF34" s="54">
        <v>1.2199019378365787</v>
      </c>
      <c r="AG34" s="54">
        <v>1.2043362864916374</v>
      </c>
      <c r="AH34" s="54">
        <v>1.1567748971592064</v>
      </c>
      <c r="AI34" s="54">
        <v>1.13363723865191</v>
      </c>
      <c r="AJ34" s="54">
        <v>1.1086084706933026</v>
      </c>
      <c r="AK34" s="54">
        <v>1.1839968048413929</v>
      </c>
      <c r="AL34" s="54">
        <v>1.1859880472517281</v>
      </c>
      <c r="AM34" s="54">
        <v>1.1875028782663113</v>
      </c>
      <c r="AN34" s="54">
        <v>1.721266251592259</v>
      </c>
      <c r="AO34" s="54">
        <v>1.9026805156504414</v>
      </c>
      <c r="AP34" s="54">
        <v>1.8963234057295746</v>
      </c>
      <c r="AQ34" s="54">
        <v>1.9407035489708397</v>
      </c>
      <c r="AR34" s="54">
        <v>1.9416188557768694</v>
      </c>
      <c r="AS34" s="54">
        <v>1.9050733140472083</v>
      </c>
      <c r="AT34" s="54">
        <v>2.3119986305021505</v>
      </c>
      <c r="AU34" s="54">
        <v>2.2748347508561126</v>
      </c>
      <c r="AV34" s="54">
        <v>2.1847581706072252</v>
      </c>
      <c r="AW34" s="54">
        <v>2.1717698637958431</v>
      </c>
      <c r="AX34" s="54">
        <v>1.9143704573077254</v>
      </c>
      <c r="AY34" s="54">
        <v>1.86749361265818</v>
      </c>
      <c r="AZ34" s="54">
        <v>1.8137213990075185</v>
      </c>
      <c r="BA34" s="54">
        <v>1.7261667576301476</v>
      </c>
      <c r="BB34" s="54">
        <v>1.6969214705809981</v>
      </c>
      <c r="BC34" s="54">
        <v>1.6370648993768031</v>
      </c>
      <c r="BD34" s="54">
        <v>1.7123044786682757</v>
      </c>
      <c r="BE34" s="54">
        <v>1.7015594530654099</v>
      </c>
      <c r="BF34" s="54">
        <v>1.7247002673125209</v>
      </c>
      <c r="BG34" s="54">
        <v>1.706742854770301</v>
      </c>
      <c r="BH34" s="54">
        <v>1.8222354868492556</v>
      </c>
      <c r="BI34" s="54">
        <v>1.8786288355299952</v>
      </c>
      <c r="BJ34" s="54">
        <v>1.9013236520383325</v>
      </c>
      <c r="BK34" s="54">
        <v>1.8501053287190181</v>
      </c>
      <c r="BL34" s="54">
        <v>1.788955086943675</v>
      </c>
      <c r="BM34" s="54">
        <v>1.6918031858124662</v>
      </c>
      <c r="BN34" s="54">
        <v>1.8754513708681451</v>
      </c>
      <c r="BO34" s="54">
        <v>2.1692814784717962</v>
      </c>
      <c r="BP34" s="54">
        <v>1.5530147512630086</v>
      </c>
      <c r="BQ34" s="54">
        <v>1.6300812066112873</v>
      </c>
      <c r="BR34" s="54">
        <v>1.5435773897545908</v>
      </c>
      <c r="BS34" s="54">
        <v>1.4747323767415639</v>
      </c>
      <c r="BT34" s="54">
        <v>1.4042281355986037</v>
      </c>
      <c r="BU34" s="54">
        <v>1.3743683190225073</v>
      </c>
      <c r="BV34" s="54">
        <v>1.3683478178421697</v>
      </c>
      <c r="BW34" s="54">
        <v>1.3665404281538533</v>
      </c>
      <c r="BX34" s="54">
        <v>1.3487619178028525</v>
      </c>
      <c r="BY34" s="54">
        <v>1.1473938448839442</v>
      </c>
      <c r="BZ34" s="54">
        <v>1.1182832009352182</v>
      </c>
      <c r="CA34" s="54">
        <v>1.2034076875573023</v>
      </c>
      <c r="CB34" s="54">
        <v>1.1103069483782668</v>
      </c>
      <c r="CC34" s="54">
        <v>1.124626416445927</v>
      </c>
      <c r="CD34" s="54">
        <v>1.080796422846459</v>
      </c>
      <c r="CE34" s="54">
        <v>1.1868923636218376</v>
      </c>
      <c r="CF34" s="54">
        <v>1.2242327288498209</v>
      </c>
      <c r="CG34" s="54">
        <v>1.160042994566733</v>
      </c>
      <c r="CH34" s="54">
        <v>1.1787021397004622</v>
      </c>
      <c r="CI34" s="54">
        <v>1.184425309114016</v>
      </c>
      <c r="CJ34" s="54">
        <v>1.1254754414240873</v>
      </c>
      <c r="CK34" s="54">
        <v>0.9825710005192263</v>
      </c>
      <c r="CL34" s="54">
        <v>0.95079474668087616</v>
      </c>
      <c r="CM34" s="54">
        <v>0.90463142505247707</v>
      </c>
      <c r="CN34" s="54">
        <v>0.75941135265625948</v>
      </c>
      <c r="CO34" s="54">
        <v>0.6097174707041938</v>
      </c>
      <c r="CP34" s="54">
        <v>0.72205696918500906</v>
      </c>
      <c r="CQ34" s="54">
        <v>0.68607036474531635</v>
      </c>
      <c r="CR34" s="54">
        <v>0.72538847280243979</v>
      </c>
      <c r="CS34" s="54">
        <v>0.7514303554358146</v>
      </c>
      <c r="CT34" s="54">
        <v>0.85689665478467336</v>
      </c>
      <c r="CU34" s="54">
        <v>0.84245374899176262</v>
      </c>
      <c r="CV34" s="54">
        <v>0.93837517403148707</v>
      </c>
      <c r="CW34" s="54">
        <v>1.4900270030677625</v>
      </c>
      <c r="CX34" s="54">
        <v>1.5947572078615246</v>
      </c>
    </row>
    <row r="35" spans="1:102" ht="15" customHeight="1" x14ac:dyDescent="0.25">
      <c r="A35" s="65"/>
      <c r="B35" s="66"/>
      <c r="C35" s="66" t="s">
        <v>6</v>
      </c>
      <c r="D35" s="67" t="s">
        <v>61</v>
      </c>
      <c r="E35" s="68">
        <v>1.4961185064260225</v>
      </c>
      <c r="F35" s="69">
        <v>1.7965909882283988</v>
      </c>
      <c r="G35" s="69">
        <v>2.1466246639916284</v>
      </c>
      <c r="H35" s="69">
        <v>2.5388030497188825</v>
      </c>
      <c r="I35" s="69">
        <v>2.9860194018812791</v>
      </c>
      <c r="J35" s="69">
        <v>2.9997557443132528</v>
      </c>
      <c r="K35" s="69">
        <v>2.9250258155657032</v>
      </c>
      <c r="L35" s="69">
        <v>3.0120074096067597</v>
      </c>
      <c r="M35" s="69">
        <v>3.7053975504945726</v>
      </c>
      <c r="N35" s="69">
        <v>3.6227319017534398</v>
      </c>
      <c r="O35" s="69">
        <v>3.5775787394308964</v>
      </c>
      <c r="P35" s="69">
        <v>3.3758046488310538</v>
      </c>
      <c r="Q35" s="69">
        <v>3.4003434167665665</v>
      </c>
      <c r="R35" s="69">
        <v>3.2932735703427305</v>
      </c>
      <c r="S35" s="69">
        <v>3.2247603841200596</v>
      </c>
      <c r="T35" s="69">
        <v>3.2751192251794508</v>
      </c>
      <c r="U35" s="69">
        <v>3.177239776236799</v>
      </c>
      <c r="V35" s="69">
        <v>3.0084460727131623</v>
      </c>
      <c r="W35" s="69">
        <v>2.9476269273160209</v>
      </c>
      <c r="X35" s="69">
        <v>2.8823278439556823</v>
      </c>
      <c r="Y35" s="69">
        <v>2.8146451222246003</v>
      </c>
      <c r="Z35" s="69">
        <v>2.698273906225034</v>
      </c>
      <c r="AA35" s="69">
        <v>2.6573820081471453</v>
      </c>
      <c r="AB35" s="69">
        <v>2.7287243552403866</v>
      </c>
      <c r="AC35" s="69">
        <v>2.690571046471208</v>
      </c>
      <c r="AD35" s="69">
        <v>2.646132903621532</v>
      </c>
      <c r="AE35" s="69">
        <v>2.5356754597466802</v>
      </c>
      <c r="AF35" s="69">
        <v>2.7917025992206774</v>
      </c>
      <c r="AG35" s="69">
        <v>2.4055449783493676</v>
      </c>
      <c r="AH35" s="69">
        <v>2.3427480189150702</v>
      </c>
      <c r="AI35" s="69">
        <v>2.2743155764379703</v>
      </c>
      <c r="AJ35" s="69">
        <v>2.2429896373733174</v>
      </c>
      <c r="AK35" s="69">
        <v>2.2744973322364919</v>
      </c>
      <c r="AL35" s="69">
        <v>1.862699618361189</v>
      </c>
      <c r="AM35" s="69">
        <v>1.8588163309528696</v>
      </c>
      <c r="AN35" s="69">
        <v>1.8393775406358088</v>
      </c>
      <c r="AO35" s="69">
        <v>1.8295639988147594</v>
      </c>
      <c r="AP35" s="69">
        <v>1.8189637357021331</v>
      </c>
      <c r="AQ35" s="69">
        <v>1.7578812845346052</v>
      </c>
      <c r="AR35" s="69">
        <v>1.6520637933622426</v>
      </c>
      <c r="AS35" s="69">
        <v>1.7223916700072026</v>
      </c>
      <c r="AT35" s="69">
        <v>1.7083895149529651</v>
      </c>
      <c r="AU35" s="69">
        <v>1.6439443567376772</v>
      </c>
      <c r="AV35" s="69">
        <v>1.5999668257348536</v>
      </c>
      <c r="AW35" s="69">
        <v>1.5486898205172634</v>
      </c>
      <c r="AX35" s="69">
        <v>1.1618451773502487</v>
      </c>
      <c r="AY35" s="69">
        <v>1.1346878074881459</v>
      </c>
      <c r="AZ35" s="69">
        <v>1.1146926755534727</v>
      </c>
      <c r="BA35" s="69">
        <v>1.106695479967537</v>
      </c>
      <c r="BB35" s="69">
        <v>1.0896718396478362</v>
      </c>
      <c r="BC35" s="69">
        <v>1.0814639383306879</v>
      </c>
      <c r="BD35" s="69">
        <v>1.0672237024021995</v>
      </c>
      <c r="BE35" s="69">
        <v>1.0460609989930769</v>
      </c>
      <c r="BF35" s="69">
        <v>1.0272789589031119</v>
      </c>
      <c r="BG35" s="69">
        <v>1.0027102012476119</v>
      </c>
      <c r="BH35" s="69">
        <v>0.99283296121557874</v>
      </c>
      <c r="BI35" s="69">
        <v>0.9226705717002136</v>
      </c>
      <c r="BJ35" s="69">
        <v>0.9204850978433694</v>
      </c>
      <c r="BK35" s="69">
        <v>0.91698921516845244</v>
      </c>
      <c r="BL35" s="69">
        <v>0.91123705698267754</v>
      </c>
      <c r="BM35" s="69">
        <v>0.95788050884274023</v>
      </c>
      <c r="BN35" s="69">
        <v>0.95626803650584769</v>
      </c>
      <c r="BO35" s="69">
        <v>0.93871738610415112</v>
      </c>
      <c r="BP35" s="69">
        <v>0.91019888953387473</v>
      </c>
      <c r="BQ35" s="69">
        <v>0.90454274529643586</v>
      </c>
      <c r="BR35" s="69">
        <v>0.90427518193247836</v>
      </c>
      <c r="BS35" s="69">
        <v>0.98011769505654334</v>
      </c>
      <c r="BT35" s="69">
        <v>0.86590075797717081</v>
      </c>
      <c r="BU35" s="69">
        <v>0.85399091045819142</v>
      </c>
      <c r="BV35" s="69">
        <v>0.84179041905144225</v>
      </c>
      <c r="BW35" s="69">
        <v>0.83006043316698974</v>
      </c>
      <c r="BX35" s="69">
        <v>0.8132703480631045</v>
      </c>
      <c r="BY35" s="69">
        <v>0.78667433840181011</v>
      </c>
      <c r="BZ35" s="69">
        <v>0.75738118346656536</v>
      </c>
      <c r="CA35" s="69">
        <v>0.71731038576006723</v>
      </c>
      <c r="CB35" s="69">
        <v>0.71865807197552234</v>
      </c>
      <c r="CC35" s="69">
        <v>0.70720380245961467</v>
      </c>
      <c r="CD35" s="69">
        <v>0.70800155072221871</v>
      </c>
      <c r="CE35" s="69">
        <v>0.70130779871069227</v>
      </c>
      <c r="CF35" s="69">
        <v>0.73494212335721765</v>
      </c>
      <c r="CG35" s="69">
        <v>0.75279068666135063</v>
      </c>
      <c r="CH35" s="69">
        <v>0.76407667530233314</v>
      </c>
      <c r="CI35" s="69">
        <v>0.75377711067124475</v>
      </c>
      <c r="CJ35" s="69">
        <v>0.71670092210960168</v>
      </c>
      <c r="CK35" s="69">
        <v>0.68209150489858361</v>
      </c>
      <c r="CL35" s="69">
        <v>0.64835625926836737</v>
      </c>
      <c r="CM35" s="69">
        <v>0.61816531097510607</v>
      </c>
      <c r="CN35" s="69">
        <v>0.58393554988332463</v>
      </c>
      <c r="CO35" s="69">
        <v>0.55827478686969723</v>
      </c>
      <c r="CP35" s="69">
        <v>0.52141397170181603</v>
      </c>
      <c r="CQ35" s="69">
        <v>0.50462463096254351</v>
      </c>
      <c r="CR35" s="69">
        <v>0.49514493604814558</v>
      </c>
      <c r="CS35" s="69">
        <v>0.49045222265434124</v>
      </c>
      <c r="CT35" s="69">
        <v>0.47329463541773448</v>
      </c>
      <c r="CU35" s="433">
        <v>0.46423839661551231</v>
      </c>
      <c r="CV35" s="433">
        <v>0.45575870884196945</v>
      </c>
      <c r="CW35" s="433">
        <v>0.44583458317628982</v>
      </c>
      <c r="CX35" s="433">
        <v>0.42801167884028007</v>
      </c>
    </row>
    <row r="36" spans="1:102" ht="15" customHeight="1" x14ac:dyDescent="0.25">
      <c r="A36" s="65"/>
      <c r="B36" s="66"/>
      <c r="C36" s="66" t="s">
        <v>6</v>
      </c>
      <c r="D36" s="67" t="s">
        <v>95</v>
      </c>
      <c r="E36" s="68"/>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v>2.0703891053580673E-2</v>
      </c>
      <c r="AV36" s="69">
        <v>0.11530503143565983</v>
      </c>
      <c r="AW36" s="69">
        <v>0.21982708162616854</v>
      </c>
      <c r="AX36" s="69">
        <v>0.29010957256727454</v>
      </c>
      <c r="AY36" s="69">
        <v>0.37263605008145967</v>
      </c>
      <c r="AZ36" s="69">
        <v>0.41930604048006764</v>
      </c>
      <c r="BA36" s="69">
        <v>0.43328568930532879</v>
      </c>
      <c r="BB36" s="69">
        <v>0.46030082822786655</v>
      </c>
      <c r="BC36" s="69">
        <v>0.47188140183113081</v>
      </c>
      <c r="BD36" s="69">
        <v>0.49426654114705915</v>
      </c>
      <c r="BE36" s="69">
        <v>0.49768325332377833</v>
      </c>
      <c r="BF36" s="69">
        <v>0.53927376733136134</v>
      </c>
      <c r="BG36" s="69">
        <v>0.30838841338814132</v>
      </c>
      <c r="BH36" s="69">
        <v>0.18564915553019867</v>
      </c>
      <c r="BI36" s="69">
        <v>0.22684347198072388</v>
      </c>
      <c r="BJ36" s="69">
        <v>0.22330063630089259</v>
      </c>
      <c r="BK36" s="69">
        <v>0.22788965682221418</v>
      </c>
      <c r="BL36" s="69">
        <v>0.18280606739055225</v>
      </c>
      <c r="BM36" s="69">
        <v>0.21392234708681188</v>
      </c>
      <c r="BN36" s="69">
        <v>0.18921224290927033</v>
      </c>
      <c r="BO36" s="69">
        <v>0.21460255147516755</v>
      </c>
      <c r="BP36" s="69">
        <v>0.21045744644802078</v>
      </c>
      <c r="BQ36" s="69">
        <v>0.24834833573882734</v>
      </c>
      <c r="BR36" s="69">
        <v>0.24380333423224421</v>
      </c>
      <c r="BS36" s="69">
        <v>0.29535345689644604</v>
      </c>
      <c r="BT36" s="69">
        <v>0.29105797432711367</v>
      </c>
      <c r="BU36" s="69">
        <v>0.3219130523779492</v>
      </c>
      <c r="BV36" s="69">
        <v>0.36707185278283855</v>
      </c>
      <c r="BW36" s="69">
        <v>8.4633050082751349E-2</v>
      </c>
      <c r="BX36" s="69">
        <v>0.19311219854446379</v>
      </c>
      <c r="BY36" s="69">
        <v>0.31529396246480818</v>
      </c>
      <c r="BZ36" s="69">
        <v>0.38598414084325533</v>
      </c>
      <c r="CA36" s="69">
        <v>0.43190751086244622</v>
      </c>
      <c r="CB36" s="69">
        <v>0.32897508392966668</v>
      </c>
      <c r="CC36" s="69">
        <v>0.15106164596760632</v>
      </c>
      <c r="CD36" s="69">
        <v>2.3674487961675927E-2</v>
      </c>
      <c r="CE36" s="69">
        <v>1.9331468646158589E-2</v>
      </c>
      <c r="CF36" s="69">
        <v>0</v>
      </c>
      <c r="CG36" s="69">
        <v>0</v>
      </c>
      <c r="CH36" s="69">
        <v>3.192502824223814E-2</v>
      </c>
      <c r="CI36" s="69">
        <v>0.16991318771219596</v>
      </c>
      <c r="CJ36" s="69">
        <v>0.35998918550721098</v>
      </c>
      <c r="CK36" s="69">
        <v>0.64527246276870176</v>
      </c>
      <c r="CL36" s="69">
        <v>0.66198026024412437</v>
      </c>
      <c r="CM36" s="69">
        <v>1.1342783053959866</v>
      </c>
      <c r="CN36" s="69">
        <v>1.2680825761680836</v>
      </c>
      <c r="CO36" s="69">
        <v>1.4443850884227549</v>
      </c>
      <c r="CP36" s="69">
        <v>1.7909675619017302</v>
      </c>
      <c r="CQ36" s="69">
        <v>2.2491914534715591</v>
      </c>
      <c r="CR36" s="69">
        <v>1.9973696505679661</v>
      </c>
      <c r="CS36" s="69">
        <v>1.6436866904683429</v>
      </c>
      <c r="CT36" s="69">
        <v>1.2950501890306518</v>
      </c>
      <c r="CU36" s="433">
        <v>1.4032714474304264</v>
      </c>
      <c r="CV36" s="433">
        <v>0.74349599400058086</v>
      </c>
      <c r="CW36" s="433">
        <v>0.54353992668656226</v>
      </c>
      <c r="CX36" s="433">
        <v>0.44906808660412745</v>
      </c>
    </row>
    <row r="37" spans="1:102" ht="15" customHeight="1" x14ac:dyDescent="0.25">
      <c r="A37" s="65"/>
      <c r="B37" s="70" t="s">
        <v>14</v>
      </c>
      <c r="C37" s="66"/>
      <c r="D37" s="67"/>
      <c r="E37" s="71">
        <v>4.5430585731581354</v>
      </c>
      <c r="F37" s="72">
        <v>4.5461726997883503</v>
      </c>
      <c r="G37" s="72">
        <v>4.9963013710843178</v>
      </c>
      <c r="H37" s="72">
        <v>4.6378793592841685</v>
      </c>
      <c r="I37" s="72">
        <v>4.9331475764508319</v>
      </c>
      <c r="J37" s="72">
        <v>4.6926779868752666</v>
      </c>
      <c r="K37" s="72">
        <v>4.5616621756801248</v>
      </c>
      <c r="L37" s="72">
        <v>4.6692166970088556</v>
      </c>
      <c r="M37" s="72">
        <v>5.5315767224280643</v>
      </c>
      <c r="N37" s="72">
        <v>5.6134031518616148</v>
      </c>
      <c r="O37" s="72">
        <v>5.5605384919085292</v>
      </c>
      <c r="P37" s="72">
        <v>5.1133193036350315</v>
      </c>
      <c r="Q37" s="72">
        <v>5.0882397501465269</v>
      </c>
      <c r="R37" s="72">
        <v>5.1532249247205915</v>
      </c>
      <c r="S37" s="72">
        <v>5.0440461672982817</v>
      </c>
      <c r="T37" s="72">
        <v>5.0731318449524387</v>
      </c>
      <c r="U37" s="72">
        <v>4.8932722483955411</v>
      </c>
      <c r="V37" s="72">
        <v>4.8392591136700878</v>
      </c>
      <c r="W37" s="72">
        <v>4.6632170740643266</v>
      </c>
      <c r="X37" s="72">
        <v>4.5965686643456838</v>
      </c>
      <c r="Y37" s="72">
        <v>4.4398185666871441</v>
      </c>
      <c r="Z37" s="72">
        <v>4.0844010448931529</v>
      </c>
      <c r="AA37" s="72">
        <v>3.9112705269632397</v>
      </c>
      <c r="AB37" s="72">
        <v>4.0303135085785033</v>
      </c>
      <c r="AC37" s="72">
        <v>3.956587104674278</v>
      </c>
      <c r="AD37" s="72">
        <v>3.9382087805646457</v>
      </c>
      <c r="AE37" s="72">
        <v>3.7571201878015485</v>
      </c>
      <c r="AF37" s="72">
        <v>4.0116045370572557</v>
      </c>
      <c r="AG37" s="72">
        <v>3.6098812648410048</v>
      </c>
      <c r="AH37" s="72">
        <v>3.4995229160742767</v>
      </c>
      <c r="AI37" s="72">
        <v>3.4079528150898803</v>
      </c>
      <c r="AJ37" s="72">
        <v>3.3515981080666197</v>
      </c>
      <c r="AK37" s="72">
        <v>3.4584941370778846</v>
      </c>
      <c r="AL37" s="72">
        <v>3.0486876656129169</v>
      </c>
      <c r="AM37" s="72">
        <v>3.0463192092191811</v>
      </c>
      <c r="AN37" s="72">
        <v>3.5606437922280678</v>
      </c>
      <c r="AO37" s="72">
        <v>3.7322445144652003</v>
      </c>
      <c r="AP37" s="72">
        <v>3.7152871414317077</v>
      </c>
      <c r="AQ37" s="72">
        <v>3.698584833505445</v>
      </c>
      <c r="AR37" s="72">
        <v>3.5936826491391125</v>
      </c>
      <c r="AS37" s="72">
        <v>3.6274649840544106</v>
      </c>
      <c r="AT37" s="72">
        <v>4.020388145455116</v>
      </c>
      <c r="AU37" s="72">
        <v>3.9394829986473701</v>
      </c>
      <c r="AV37" s="72">
        <v>3.9000300277777384</v>
      </c>
      <c r="AW37" s="72">
        <v>3.9402867659392751</v>
      </c>
      <c r="AX37" s="72">
        <v>3.3663252072252488</v>
      </c>
      <c r="AY37" s="72">
        <v>3.3748174702277853</v>
      </c>
      <c r="AZ37" s="72">
        <v>3.3477201150410583</v>
      </c>
      <c r="BA37" s="72">
        <v>3.266147926903014</v>
      </c>
      <c r="BB37" s="72">
        <v>3.2468941384567009</v>
      </c>
      <c r="BC37" s="72">
        <v>3.1904102395386214</v>
      </c>
      <c r="BD37" s="72">
        <v>3.2737947222175343</v>
      </c>
      <c r="BE37" s="72">
        <v>3.2453037053822653</v>
      </c>
      <c r="BF37" s="72">
        <v>3.2912529935469941</v>
      </c>
      <c r="BG37" s="72">
        <v>3.0178414694060547</v>
      </c>
      <c r="BH37" s="72">
        <v>3.0007176035950329</v>
      </c>
      <c r="BI37" s="72">
        <v>3.0281428792109328</v>
      </c>
      <c r="BJ37" s="72">
        <v>3.0451093861825944</v>
      </c>
      <c r="BK37" s="72">
        <v>2.994984200709685</v>
      </c>
      <c r="BL37" s="72">
        <v>2.8829982113169046</v>
      </c>
      <c r="BM37" s="72">
        <v>2.8636060417420182</v>
      </c>
      <c r="BN37" s="72">
        <v>3.0209316502832628</v>
      </c>
      <c r="BO37" s="72">
        <v>3.322601416051115</v>
      </c>
      <c r="BP37" s="72">
        <v>2.6736710872449043</v>
      </c>
      <c r="BQ37" s="72">
        <v>2.7829722876465506</v>
      </c>
      <c r="BR37" s="72">
        <v>2.6916559059193137</v>
      </c>
      <c r="BS37" s="72">
        <v>2.7502035286945534</v>
      </c>
      <c r="BT37" s="72">
        <v>2.561186867902888</v>
      </c>
      <c r="BU37" s="72">
        <v>2.5502722818586476</v>
      </c>
      <c r="BV37" s="72">
        <v>2.5772100896764507</v>
      </c>
      <c r="BW37" s="72">
        <v>2.2812339114035947</v>
      </c>
      <c r="BX37" s="72">
        <v>2.3551444644104209</v>
      </c>
      <c r="BY37" s="72">
        <v>2.2493621457505624</v>
      </c>
      <c r="BZ37" s="72">
        <v>2.2616485252450387</v>
      </c>
      <c r="CA37" s="72">
        <v>2.3526255841798154</v>
      </c>
      <c r="CB37" s="72">
        <v>2.1579401042834561</v>
      </c>
      <c r="CC37" s="72">
        <v>1.9828918648731479</v>
      </c>
      <c r="CD37" s="72">
        <v>1.8124724615303536</v>
      </c>
      <c r="CE37" s="72">
        <v>1.9075316309786885</v>
      </c>
      <c r="CF37" s="72">
        <v>1.9591748522070387</v>
      </c>
      <c r="CG37" s="72">
        <v>1.9128336812280839</v>
      </c>
      <c r="CH37" s="72">
        <v>1.9747038432450335</v>
      </c>
      <c r="CI37" s="72">
        <v>2.1081156074974565</v>
      </c>
      <c r="CJ37" s="72">
        <v>2.2021655490408998</v>
      </c>
      <c r="CK37" s="72">
        <v>2.3099349681865116</v>
      </c>
      <c r="CL37" s="72">
        <v>2.2611312661933676</v>
      </c>
      <c r="CM37" s="72">
        <v>2.6570750414235702</v>
      </c>
      <c r="CN37" s="72">
        <v>2.6114294787076675</v>
      </c>
      <c r="CO37" s="72">
        <v>2.6123773459966455</v>
      </c>
      <c r="CP37" s="72">
        <v>3.0344385027885554</v>
      </c>
      <c r="CQ37" s="72">
        <v>3.439886449179419</v>
      </c>
      <c r="CR37" s="72">
        <v>3.2179030594185516</v>
      </c>
      <c r="CS37" s="72">
        <v>2.8855692685584988</v>
      </c>
      <c r="CT37" s="72">
        <v>2.6252414792330594</v>
      </c>
      <c r="CU37" s="72">
        <v>2.7099635930377017</v>
      </c>
      <c r="CV37" s="72">
        <v>2.1376298768740374</v>
      </c>
      <c r="CW37" s="72">
        <v>2.4794015129306146</v>
      </c>
      <c r="CX37" s="72">
        <v>2.471836973305932</v>
      </c>
    </row>
    <row r="38" spans="1:102" ht="3.75" customHeight="1" x14ac:dyDescent="0.25">
      <c r="A38" s="73"/>
      <c r="B38" s="74"/>
      <c r="C38" s="74"/>
      <c r="D38" s="75"/>
      <c r="E38" s="75"/>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6"/>
      <c r="BR38" s="76"/>
      <c r="BS38" s="76"/>
      <c r="BT38" s="76"/>
      <c r="BU38" s="76"/>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434"/>
      <c r="CV38" s="434"/>
      <c r="CW38" s="434"/>
      <c r="CX38" s="434"/>
    </row>
    <row r="39" spans="1:102" ht="15" customHeight="1" x14ac:dyDescent="0.25">
      <c r="A39" s="77" t="s">
        <v>62</v>
      </c>
      <c r="B39" s="70"/>
      <c r="C39" s="70"/>
      <c r="D39" s="78"/>
      <c r="E39" s="71">
        <v>10.622236267900542</v>
      </c>
      <c r="F39" s="72">
        <v>13.005982579323494</v>
      </c>
      <c r="G39" s="72">
        <v>14.395633653568062</v>
      </c>
      <c r="H39" s="72">
        <v>18.328524718050115</v>
      </c>
      <c r="I39" s="72">
        <v>22.516934006710777</v>
      </c>
      <c r="J39" s="72">
        <v>24.472572142986895</v>
      </c>
      <c r="K39" s="72">
        <v>24.778132406476612</v>
      </c>
      <c r="L39" s="72">
        <v>26.004096158157488</v>
      </c>
      <c r="M39" s="72">
        <v>26.552605732542055</v>
      </c>
      <c r="N39" s="72">
        <v>27.827587716997492</v>
      </c>
      <c r="O39" s="72">
        <v>27.501299268261441</v>
      </c>
      <c r="P39" s="72">
        <v>27.39009734524544</v>
      </c>
      <c r="Q39" s="72">
        <v>27.072772237246806</v>
      </c>
      <c r="R39" s="72">
        <v>27.744442481250744</v>
      </c>
      <c r="S39" s="72">
        <v>27.514832294019108</v>
      </c>
      <c r="T39" s="72">
        <v>27.05038470772072</v>
      </c>
      <c r="U39" s="72">
        <v>26.83239236102018</v>
      </c>
      <c r="V39" s="72">
        <v>27.568560920039992</v>
      </c>
      <c r="W39" s="72">
        <v>28.336558329983042</v>
      </c>
      <c r="X39" s="72">
        <v>28.497214434990131</v>
      </c>
      <c r="Y39" s="72">
        <v>28.984325153915847</v>
      </c>
      <c r="Z39" s="72">
        <v>30.301999996102285</v>
      </c>
      <c r="AA39" s="72">
        <v>30.222936066592805</v>
      </c>
      <c r="AB39" s="72">
        <v>29.627614653266441</v>
      </c>
      <c r="AC39" s="72">
        <v>27.881830861628327</v>
      </c>
      <c r="AD39" s="72">
        <v>28.016268075584321</v>
      </c>
      <c r="AE39" s="72">
        <v>27.690560555859495</v>
      </c>
      <c r="AF39" s="72">
        <v>27.493368649763443</v>
      </c>
      <c r="AG39" s="72">
        <v>27.053258013687941</v>
      </c>
      <c r="AH39" s="72">
        <v>27.191948814715438</v>
      </c>
      <c r="AI39" s="72">
        <v>26.688012095470121</v>
      </c>
      <c r="AJ39" s="72">
        <v>26.057803937791448</v>
      </c>
      <c r="AK39" s="72">
        <v>26.007313763358695</v>
      </c>
      <c r="AL39" s="72">
        <v>26.238436857590703</v>
      </c>
      <c r="AM39" s="72">
        <v>26.022558352071528</v>
      </c>
      <c r="AN39" s="72">
        <v>26.69426426832386</v>
      </c>
      <c r="AO39" s="72">
        <v>26.585503330530635</v>
      </c>
      <c r="AP39" s="72">
        <v>27.773956714643543</v>
      </c>
      <c r="AQ39" s="72">
        <v>28.002723072943493</v>
      </c>
      <c r="AR39" s="72">
        <v>27.90144478453163</v>
      </c>
      <c r="AS39" s="72">
        <v>28.001562144890197</v>
      </c>
      <c r="AT39" s="72">
        <v>29.550565540292173</v>
      </c>
      <c r="AU39" s="72">
        <v>28.492324159113185</v>
      </c>
      <c r="AV39" s="72">
        <v>27.411181288505194</v>
      </c>
      <c r="AW39" s="72">
        <v>27.447602261654879</v>
      </c>
      <c r="AX39" s="72">
        <v>27.187360220980999</v>
      </c>
      <c r="AY39" s="72">
        <v>26.735074316289058</v>
      </c>
      <c r="AZ39" s="72">
        <v>26.091929199569254</v>
      </c>
      <c r="BA39" s="72">
        <v>25.69023075230713</v>
      </c>
      <c r="BB39" s="72">
        <v>25.980794151007792</v>
      </c>
      <c r="BC39" s="72">
        <v>26.557661239782949</v>
      </c>
      <c r="BD39" s="72">
        <v>26.021177962610203</v>
      </c>
      <c r="BE39" s="72">
        <v>27.133472994506491</v>
      </c>
      <c r="BF39" s="72">
        <v>27.800612786401818</v>
      </c>
      <c r="BG39" s="72">
        <v>28.046525594637611</v>
      </c>
      <c r="BH39" s="72">
        <v>28.293052372684624</v>
      </c>
      <c r="BI39" s="72">
        <v>28.716746317413978</v>
      </c>
      <c r="BJ39" s="72">
        <v>28.909590034885646</v>
      </c>
      <c r="BK39" s="72">
        <v>28.907337918875442</v>
      </c>
      <c r="BL39" s="72">
        <v>29.39707450225912</v>
      </c>
      <c r="BM39" s="72">
        <v>30.155142445094828</v>
      </c>
      <c r="BN39" s="72">
        <v>29.084862345221378</v>
      </c>
      <c r="BO39" s="72">
        <v>30.235905156014216</v>
      </c>
      <c r="BP39" s="72">
        <v>30.152591673244807</v>
      </c>
      <c r="BQ39" s="72">
        <v>30.682371310818802</v>
      </c>
      <c r="BR39" s="72">
        <v>30.527087507441959</v>
      </c>
      <c r="BS39" s="72">
        <v>31.128004068258818</v>
      </c>
      <c r="BT39" s="72">
        <v>30.327016484687842</v>
      </c>
      <c r="BU39" s="72">
        <v>31.038079473835055</v>
      </c>
      <c r="BV39" s="72">
        <v>31.480884688827022</v>
      </c>
      <c r="BW39" s="72">
        <v>32.224820548009767</v>
      </c>
      <c r="BX39" s="72">
        <v>33.341083985815736</v>
      </c>
      <c r="BY39" s="72">
        <v>34.100608532269369</v>
      </c>
      <c r="BZ39" s="72">
        <v>33.449664095266854</v>
      </c>
      <c r="CA39" s="72">
        <v>34.474779595195514</v>
      </c>
      <c r="CB39" s="72">
        <v>34.697716352735867</v>
      </c>
      <c r="CC39" s="72">
        <v>34.370358712023872</v>
      </c>
      <c r="CD39" s="72">
        <v>33.600049971528321</v>
      </c>
      <c r="CE39" s="72">
        <v>35.377504181240639</v>
      </c>
      <c r="CF39" s="72">
        <v>38.058178412110557</v>
      </c>
      <c r="CG39" s="72">
        <v>40.508731975354692</v>
      </c>
      <c r="CH39" s="72">
        <v>41.696165088714707</v>
      </c>
      <c r="CI39" s="72">
        <v>41.738775771243461</v>
      </c>
      <c r="CJ39" s="72">
        <v>41.104574740579849</v>
      </c>
      <c r="CK39" s="72">
        <v>40.070188238249962</v>
      </c>
      <c r="CL39" s="72">
        <v>38.524983138565652</v>
      </c>
      <c r="CM39" s="72">
        <v>38.414742246113022</v>
      </c>
      <c r="CN39" s="72">
        <v>36.564387021340458</v>
      </c>
      <c r="CO39" s="72">
        <v>36.61750453354972</v>
      </c>
      <c r="CP39" s="72">
        <v>36.658571407873545</v>
      </c>
      <c r="CQ39" s="72">
        <v>36.353974360650959</v>
      </c>
      <c r="CR39" s="72">
        <v>37.148521124966784</v>
      </c>
      <c r="CS39" s="72">
        <v>37.384425408821258</v>
      </c>
      <c r="CT39" s="72">
        <v>37.776400451545683</v>
      </c>
      <c r="CU39" s="72">
        <v>38.844720822162387</v>
      </c>
      <c r="CV39" s="72">
        <v>40.097780057651711</v>
      </c>
      <c r="CW39" s="72">
        <v>41.307882576291576</v>
      </c>
      <c r="CX39" s="72">
        <v>41.983166121566278</v>
      </c>
    </row>
    <row r="40" spans="1:102" ht="15" customHeight="1" x14ac:dyDescent="0.25">
      <c r="A40" s="79" t="s">
        <v>75</v>
      </c>
      <c r="B40" s="70"/>
      <c r="C40" s="66"/>
      <c r="D40" s="67"/>
      <c r="E40" s="71">
        <v>14.226476777576396</v>
      </c>
      <c r="F40" s="72">
        <v>17.007506155807249</v>
      </c>
      <c r="G40" s="72">
        <v>18.655981001029513</v>
      </c>
      <c r="H40" s="72">
        <v>23.99418149857863</v>
      </c>
      <c r="I40" s="72">
        <v>28.391110897803689</v>
      </c>
      <c r="J40" s="72">
        <v>30.076486686047595</v>
      </c>
      <c r="K40" s="72">
        <v>30.597219817094008</v>
      </c>
      <c r="L40" s="72">
        <v>31.684490592546211</v>
      </c>
      <c r="M40" s="72">
        <v>32.125219731074722</v>
      </c>
      <c r="N40" s="72">
        <v>34.076457658689073</v>
      </c>
      <c r="O40" s="72">
        <v>33.740399093747143</v>
      </c>
      <c r="P40" s="72">
        <v>33.480193592908599</v>
      </c>
      <c r="Q40" s="72">
        <v>32.65949218786745</v>
      </c>
      <c r="R40" s="72">
        <v>32.785672375689792</v>
      </c>
      <c r="S40" s="72">
        <v>32.625056978810179</v>
      </c>
      <c r="T40" s="72">
        <v>32.523076516757037</v>
      </c>
      <c r="U40" s="72">
        <v>31.794021532651019</v>
      </c>
      <c r="V40" s="72">
        <v>32.483005578568985</v>
      </c>
      <c r="W40" s="72">
        <v>34.093740168214126</v>
      </c>
      <c r="X40" s="72">
        <v>33.801206029613041</v>
      </c>
      <c r="Y40" s="72">
        <v>33.793751971703514</v>
      </c>
      <c r="Z40" s="72">
        <v>34.656872610995507</v>
      </c>
      <c r="AA40" s="72">
        <v>35.518967242394851</v>
      </c>
      <c r="AB40" s="72">
        <v>35.025046494831926</v>
      </c>
      <c r="AC40" s="72">
        <v>32.781201303893823</v>
      </c>
      <c r="AD40" s="72">
        <v>32.548322818591956</v>
      </c>
      <c r="AE40" s="72">
        <v>32.95430630109157</v>
      </c>
      <c r="AF40" s="72">
        <v>33.204509957453716</v>
      </c>
      <c r="AG40" s="72">
        <v>31.918482284212807</v>
      </c>
      <c r="AH40" s="72">
        <v>30.915663638777342</v>
      </c>
      <c r="AI40" s="72">
        <v>30.211867030963425</v>
      </c>
      <c r="AJ40" s="72">
        <v>29.560314329315297</v>
      </c>
      <c r="AK40" s="72">
        <v>29.591353448250228</v>
      </c>
      <c r="AL40" s="72">
        <v>29.573741764631752</v>
      </c>
      <c r="AM40" s="72">
        <v>29.411639155459053</v>
      </c>
      <c r="AN40" s="72">
        <v>30.02078226201963</v>
      </c>
      <c r="AO40" s="72">
        <v>29.837866004307479</v>
      </c>
      <c r="AP40" s="72">
        <v>31.719636497048313</v>
      </c>
      <c r="AQ40" s="72">
        <v>32.99117566581274</v>
      </c>
      <c r="AR40" s="72">
        <v>32.359373474551653</v>
      </c>
      <c r="AS40" s="72">
        <v>32.066571162110421</v>
      </c>
      <c r="AT40" s="72">
        <v>33.38759649816798</v>
      </c>
      <c r="AU40" s="72">
        <v>31.276610721363891</v>
      </c>
      <c r="AV40" s="72">
        <v>29.967576595650581</v>
      </c>
      <c r="AW40" s="72">
        <v>30.004756210388251</v>
      </c>
      <c r="AX40" s="72">
        <v>30.732772228040346</v>
      </c>
      <c r="AY40" s="72">
        <v>29.368010544161745</v>
      </c>
      <c r="AZ40" s="72">
        <v>28.635776480358466</v>
      </c>
      <c r="BA40" s="72">
        <v>28.209192580447723</v>
      </c>
      <c r="BB40" s="72">
        <v>29.763459083468678</v>
      </c>
      <c r="BC40" s="72">
        <v>29.943156026786898</v>
      </c>
      <c r="BD40" s="72">
        <v>29.158094443932914</v>
      </c>
      <c r="BE40" s="72">
        <v>30.103409291889648</v>
      </c>
      <c r="BF40" s="72">
        <v>31.500555269534321</v>
      </c>
      <c r="BG40" s="72">
        <v>30.945956792768666</v>
      </c>
      <c r="BH40" s="72">
        <v>30.86887357812811</v>
      </c>
      <c r="BI40" s="72">
        <v>31.316944168645389</v>
      </c>
      <c r="BJ40" s="72">
        <v>32.323043433762756</v>
      </c>
      <c r="BK40" s="72">
        <v>31.914119181010342</v>
      </c>
      <c r="BL40" s="72">
        <v>32.348922486766099</v>
      </c>
      <c r="BM40" s="72">
        <v>33.685177401224728</v>
      </c>
      <c r="BN40" s="72">
        <v>32.746259429873902</v>
      </c>
      <c r="BO40" s="72">
        <v>33.806402582851639</v>
      </c>
      <c r="BP40" s="72">
        <v>33.676826561931755</v>
      </c>
      <c r="BQ40" s="72">
        <v>34.302904607690714</v>
      </c>
      <c r="BR40" s="72">
        <v>33.924638201759791</v>
      </c>
      <c r="BS40" s="72">
        <v>34.476006507557464</v>
      </c>
      <c r="BT40" s="72">
        <v>33.605512970675761</v>
      </c>
      <c r="BU40" s="72">
        <v>34.489311188694472</v>
      </c>
      <c r="BV40" s="72">
        <v>34.611414261752103</v>
      </c>
      <c r="BW40" s="72">
        <v>34.56461534801533</v>
      </c>
      <c r="BX40" s="72">
        <v>35.807832264148921</v>
      </c>
      <c r="BY40" s="72">
        <v>36.694298352356995</v>
      </c>
      <c r="BZ40" s="72">
        <v>36.042245839797182</v>
      </c>
      <c r="CA40" s="72">
        <v>37.325057234513267</v>
      </c>
      <c r="CB40" s="72">
        <v>39.855010208744439</v>
      </c>
      <c r="CC40" s="72">
        <v>39.151755154243602</v>
      </c>
      <c r="CD40" s="72">
        <v>37.523268415996959</v>
      </c>
      <c r="CE40" s="72">
        <v>39.606888623140797</v>
      </c>
      <c r="CF40" s="72">
        <v>42.797475857559192</v>
      </c>
      <c r="CG40" s="72">
        <v>46.090212077646797</v>
      </c>
      <c r="CH40" s="72">
        <v>45.545983439343296</v>
      </c>
      <c r="CI40" s="72">
        <v>46.349764041023619</v>
      </c>
      <c r="CJ40" s="72">
        <v>45.612077668859889</v>
      </c>
      <c r="CK40" s="72">
        <v>44.625987983442563</v>
      </c>
      <c r="CL40" s="72">
        <v>42.140841423683035</v>
      </c>
      <c r="CM40" s="72">
        <v>42.750642088737337</v>
      </c>
      <c r="CN40" s="72">
        <v>40.845471899174065</v>
      </c>
      <c r="CO40" s="72">
        <v>40.603377517414089</v>
      </c>
      <c r="CP40" s="72">
        <v>40.465710842884384</v>
      </c>
      <c r="CQ40" s="72">
        <v>40.94582483269123</v>
      </c>
      <c r="CR40" s="72">
        <v>41.593348514588804</v>
      </c>
      <c r="CS40" s="72">
        <v>41.512296523238021</v>
      </c>
      <c r="CT40" s="72">
        <v>41.332848290861584</v>
      </c>
      <c r="CU40" s="72">
        <v>42.668298766826254</v>
      </c>
      <c r="CV40" s="72">
        <v>43.365154688549886</v>
      </c>
      <c r="CW40" s="72">
        <v>44.346237942099869</v>
      </c>
      <c r="CX40" s="72">
        <v>44.698989610097719</v>
      </c>
    </row>
    <row r="41" spans="1:102" ht="15" customHeight="1" x14ac:dyDescent="0.25">
      <c r="A41" s="80" t="s">
        <v>81</v>
      </c>
      <c r="B41" s="81"/>
      <c r="C41" s="82"/>
      <c r="D41" s="83"/>
      <c r="E41" s="84">
        <v>12.462248513517459</v>
      </c>
      <c r="F41" s="85">
        <v>15.036761612564387</v>
      </c>
      <c r="G41" s="85">
        <v>16.726625906875068</v>
      </c>
      <c r="H41" s="85">
        <v>21.431415135283022</v>
      </c>
      <c r="I41" s="85">
        <v>26.428871982849728</v>
      </c>
      <c r="J41" s="85">
        <v>28.65101491598908</v>
      </c>
      <c r="K41" s="85">
        <v>28.870294807177448</v>
      </c>
      <c r="L41" s="85">
        <v>30.057570676638417</v>
      </c>
      <c r="M41" s="85">
        <v>30.740112053430206</v>
      </c>
      <c r="N41" s="85">
        <v>32.393390611545904</v>
      </c>
      <c r="O41" s="85">
        <v>31.859209103228359</v>
      </c>
      <c r="P41" s="85">
        <v>31.516283301084624</v>
      </c>
      <c r="Q41" s="85">
        <v>30.834256741300663</v>
      </c>
      <c r="R41" s="85">
        <v>31.475662160397682</v>
      </c>
      <c r="S41" s="85">
        <v>30.910898752763384</v>
      </c>
      <c r="T41" s="85">
        <v>30.440945748149346</v>
      </c>
      <c r="U41" s="85">
        <v>30.100221567398926</v>
      </c>
      <c r="V41" s="85">
        <v>30.695907200015753</v>
      </c>
      <c r="W41" s="85">
        <v>31.396857998561178</v>
      </c>
      <c r="X41" s="85">
        <v>31.539187935970748</v>
      </c>
      <c r="Y41" s="85">
        <v>31.95917275652107</v>
      </c>
      <c r="Z41" s="85">
        <v>33.260881393151863</v>
      </c>
      <c r="AA41" s="85">
        <v>33.164830362172879</v>
      </c>
      <c r="AB41" s="85">
        <v>32.628510881505868</v>
      </c>
      <c r="AC41" s="85">
        <v>30.860827957918968</v>
      </c>
      <c r="AD41" s="85">
        <v>30.978474756202672</v>
      </c>
      <c r="AE41" s="85">
        <v>30.543727086978606</v>
      </c>
      <c r="AF41" s="85">
        <v>30.652499575298179</v>
      </c>
      <c r="AG41" s="85">
        <v>29.806093264167171</v>
      </c>
      <c r="AH41" s="85">
        <v>29.871329514312478</v>
      </c>
      <c r="AI41" s="85">
        <v>29.285722236617605</v>
      </c>
      <c r="AJ41" s="85">
        <v>28.616829346427586</v>
      </c>
      <c r="AK41" s="85">
        <v>28.655057668896461</v>
      </c>
      <c r="AL41" s="85">
        <v>28.456935311613581</v>
      </c>
      <c r="AM41" s="85">
        <v>28.605965353167186</v>
      </c>
      <c r="AN41" s="85">
        <v>29.249343626889441</v>
      </c>
      <c r="AO41" s="85">
        <v>29.133510479057446</v>
      </c>
      <c r="AP41" s="85">
        <v>30.36309221923802</v>
      </c>
      <c r="AQ41" s="85">
        <v>32.655294696641953</v>
      </c>
      <c r="AR41" s="85">
        <v>31.998133620043699</v>
      </c>
      <c r="AS41" s="85">
        <v>31.762844647551187</v>
      </c>
      <c r="AT41" s="85">
        <v>32.23254143723662</v>
      </c>
      <c r="AU41" s="85">
        <v>30.74164204946636</v>
      </c>
      <c r="AV41" s="85">
        <v>29.684464861635064</v>
      </c>
      <c r="AW41" s="85">
        <v>29.762550804830472</v>
      </c>
      <c r="AX41" s="85">
        <v>29.130415886281302</v>
      </c>
      <c r="AY41" s="85">
        <v>28.708800916831688</v>
      </c>
      <c r="AZ41" s="85">
        <v>28.094821465163804</v>
      </c>
      <c r="BA41" s="85">
        <v>27.688953289530538</v>
      </c>
      <c r="BB41" s="85">
        <v>28.016468063220852</v>
      </c>
      <c r="BC41" s="85">
        <v>28.570926897073939</v>
      </c>
      <c r="BD41" s="85">
        <v>28.052044939919391</v>
      </c>
      <c r="BE41" s="85">
        <v>29.141296845996305</v>
      </c>
      <c r="BF41" s="85">
        <v>29.774743514482221</v>
      </c>
      <c r="BG41" s="85">
        <v>29.826198070665072</v>
      </c>
      <c r="BH41" s="85">
        <v>30.050186963852386</v>
      </c>
      <c r="BI41" s="85">
        <v>30.504684333596753</v>
      </c>
      <c r="BJ41" s="85">
        <v>30.979351931345999</v>
      </c>
      <c r="BK41" s="85">
        <v>30.946935134299636</v>
      </c>
      <c r="BL41" s="85">
        <v>31.399730509216962</v>
      </c>
      <c r="BM41" s="85">
        <v>32.840316035674725</v>
      </c>
      <c r="BN41" s="85">
        <v>31.7610269298847</v>
      </c>
      <c r="BO41" s="85">
        <v>32.954568422754591</v>
      </c>
      <c r="BP41" s="85">
        <v>32.860139837493506</v>
      </c>
      <c r="BQ41" s="85">
        <v>33.484169498048509</v>
      </c>
      <c r="BR41" s="85">
        <v>33.278391359857473</v>
      </c>
      <c r="BS41" s="85">
        <v>33.971691545096299</v>
      </c>
      <c r="BT41" s="85">
        <v>33.058191688737843</v>
      </c>
      <c r="BU41" s="85">
        <v>33.766053597282841</v>
      </c>
      <c r="BV41" s="85">
        <v>34.19813530298876</v>
      </c>
      <c r="BW41" s="85">
        <v>34.484316016667847</v>
      </c>
      <c r="BX41" s="85">
        <v>35.734724525054247</v>
      </c>
      <c r="BY41" s="85">
        <v>36.598766919679782</v>
      </c>
      <c r="BZ41" s="85">
        <v>35.957545321303634</v>
      </c>
      <c r="CA41" s="85">
        <v>37.036375329862068</v>
      </c>
      <c r="CB41" s="85">
        <v>39.514645413842601</v>
      </c>
      <c r="CC41" s="85">
        <v>38.774756376755199</v>
      </c>
      <c r="CD41" s="85">
        <v>37.495901017909162</v>
      </c>
      <c r="CE41" s="85">
        <v>39.250689757294992</v>
      </c>
      <c r="CF41" s="85">
        <v>42.137005988325242</v>
      </c>
      <c r="CG41" s="85">
        <v>44.704406706074842</v>
      </c>
      <c r="CH41" s="85">
        <v>45.53007849983905</v>
      </c>
      <c r="CI41" s="85">
        <v>45.717296562219587</v>
      </c>
      <c r="CJ41" s="85">
        <v>44.955640689958422</v>
      </c>
      <c r="CK41" s="85">
        <v>44.08614635324394</v>
      </c>
      <c r="CL41" s="85">
        <v>42.107385161750713</v>
      </c>
      <c r="CM41" s="85">
        <v>42.343005985009285</v>
      </c>
      <c r="CN41" s="85">
        <v>40.365580977175966</v>
      </c>
      <c r="CO41" s="85">
        <v>40.298385365066139</v>
      </c>
      <c r="CP41" s="85">
        <v>40.446915640456879</v>
      </c>
      <c r="CQ41" s="85">
        <v>40.660859719043515</v>
      </c>
      <c r="CR41" s="85">
        <v>41.281544251437175</v>
      </c>
      <c r="CS41" s="85">
        <v>41.21350429674505</v>
      </c>
      <c r="CT41" s="85">
        <v>41.314155497184913</v>
      </c>
      <c r="CU41" s="85">
        <v>42.387364187924533</v>
      </c>
      <c r="CV41" s="85">
        <v>43.052893901555393</v>
      </c>
      <c r="CW41" s="85">
        <v>44.105962869027657</v>
      </c>
      <c r="CX41" s="85">
        <v>44.674832644212835</v>
      </c>
    </row>
    <row r="42" spans="1:102" ht="3.75" customHeight="1" x14ac:dyDescent="0.25">
      <c r="A42" s="65"/>
      <c r="B42" s="66"/>
      <c r="C42" s="66"/>
      <c r="D42" s="67"/>
      <c r="E42" s="67"/>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6"/>
      <c r="BG42" s="86"/>
      <c r="BH42" s="86"/>
      <c r="BI42" s="86"/>
      <c r="BJ42" s="86"/>
      <c r="BK42" s="86"/>
      <c r="BL42" s="86"/>
      <c r="BM42" s="86"/>
      <c r="BN42" s="86"/>
      <c r="BO42" s="86"/>
      <c r="BP42" s="86"/>
      <c r="BQ42" s="86"/>
      <c r="BR42" s="86"/>
      <c r="BS42" s="86"/>
      <c r="BT42" s="86"/>
      <c r="BU42" s="86"/>
      <c r="BV42" s="86"/>
      <c r="BW42" s="86"/>
      <c r="BX42" s="86"/>
      <c r="BY42" s="86"/>
      <c r="BZ42" s="86"/>
      <c r="CA42" s="86"/>
      <c r="CB42" s="86"/>
      <c r="CC42" s="86"/>
      <c r="CD42" s="86"/>
      <c r="CE42" s="86"/>
      <c r="CF42" s="86"/>
      <c r="CG42" s="86"/>
      <c r="CH42" s="86"/>
      <c r="CI42" s="86"/>
      <c r="CJ42" s="86"/>
      <c r="CK42" s="86"/>
      <c r="CL42" s="86"/>
      <c r="CM42" s="86"/>
      <c r="CN42" s="86"/>
      <c r="CO42" s="86"/>
      <c r="CP42" s="86"/>
      <c r="CQ42" s="86"/>
      <c r="CR42" s="86"/>
      <c r="CS42" s="86"/>
      <c r="CT42" s="86"/>
      <c r="CU42" s="435"/>
      <c r="CV42" s="435"/>
      <c r="CW42" s="435"/>
      <c r="CX42" s="435"/>
    </row>
    <row r="43" spans="1:102" ht="15" customHeight="1" x14ac:dyDescent="0.25">
      <c r="A43" s="65"/>
      <c r="B43" s="66" t="s">
        <v>4</v>
      </c>
      <c r="C43" s="66" t="s">
        <v>21</v>
      </c>
      <c r="D43" s="67"/>
      <c r="E43" s="68">
        <v>1.6013864451438955</v>
      </c>
      <c r="F43" s="69">
        <v>1.8884840699043406</v>
      </c>
      <c r="G43" s="69">
        <v>2.2293531125725909</v>
      </c>
      <c r="H43" s="69">
        <v>2.9558780502803828</v>
      </c>
      <c r="I43" s="69">
        <v>3.7197750566270664</v>
      </c>
      <c r="J43" s="69">
        <v>3.9724144025552093</v>
      </c>
      <c r="K43" s="69">
        <v>3.8915642721874319</v>
      </c>
      <c r="L43" s="69">
        <v>3.9735137602520969</v>
      </c>
      <c r="M43" s="69">
        <v>4.5863267966116279</v>
      </c>
      <c r="N43" s="69">
        <v>4.7065942477950014</v>
      </c>
      <c r="O43" s="69">
        <v>4.4947264622280869</v>
      </c>
      <c r="P43" s="69">
        <v>4.2429820298078837</v>
      </c>
      <c r="Q43" s="69">
        <v>4.2466452917586928</v>
      </c>
      <c r="R43" s="69">
        <v>4.1067929035969968</v>
      </c>
      <c r="S43" s="69">
        <v>3.8372705335801589</v>
      </c>
      <c r="T43" s="69">
        <v>3.8230661051196759</v>
      </c>
      <c r="U43" s="69">
        <v>3.7078744265179928</v>
      </c>
      <c r="V43" s="69">
        <v>3.5432686831736624</v>
      </c>
      <c r="W43" s="69">
        <v>3.472826209720957</v>
      </c>
      <c r="X43" s="69">
        <v>3.4364726425475758</v>
      </c>
      <c r="Y43" s="69">
        <v>3.3682247421122815</v>
      </c>
      <c r="Z43" s="69">
        <v>3.3215334994289232</v>
      </c>
      <c r="AA43" s="69">
        <v>3.2906114536389328</v>
      </c>
      <c r="AB43" s="69">
        <v>3.3316541353256515</v>
      </c>
      <c r="AC43" s="69">
        <v>3.2821457892935899</v>
      </c>
      <c r="AD43" s="69">
        <v>3.2446631503254131</v>
      </c>
      <c r="AE43" s="69">
        <v>3.1146122820303059</v>
      </c>
      <c r="AF43" s="69">
        <v>3.3954792991519134</v>
      </c>
      <c r="AG43" s="69">
        <v>2.9551622842137606</v>
      </c>
      <c r="AH43" s="69">
        <v>2.8778330156396721</v>
      </c>
      <c r="AI43" s="69">
        <v>2.8024588098538734</v>
      </c>
      <c r="AJ43" s="69">
        <v>2.7553483356526964</v>
      </c>
      <c r="AK43" s="69">
        <v>2.8553119573600716</v>
      </c>
      <c r="AL43" s="69">
        <v>2.4254271636440214</v>
      </c>
      <c r="AM43" s="69">
        <v>2.4207136082373975</v>
      </c>
      <c r="AN43" s="69">
        <v>2.3977821153651564</v>
      </c>
      <c r="AO43" s="69">
        <v>2.3893144822722112</v>
      </c>
      <c r="AP43" s="69">
        <v>2.3686733121770849</v>
      </c>
      <c r="AQ43" s="69">
        <v>2.3244912505406563</v>
      </c>
      <c r="AR43" s="69">
        <v>2.2077774389025606</v>
      </c>
      <c r="AS43" s="69">
        <v>2.2669096091404795</v>
      </c>
      <c r="AT43" s="69">
        <v>2.2240260962302449</v>
      </c>
      <c r="AU43" s="69">
        <v>1.7831225895039757</v>
      </c>
      <c r="AV43" s="69">
        <v>1.7331033553349529</v>
      </c>
      <c r="AW43" s="69">
        <v>1.6750974973061259</v>
      </c>
      <c r="AX43" s="69">
        <v>1.246078125990971</v>
      </c>
      <c r="AY43" s="69">
        <v>1.2166432393131592</v>
      </c>
      <c r="AZ43" s="69">
        <v>1.2033419933187088</v>
      </c>
      <c r="BA43" s="69">
        <v>1.1943971806219624</v>
      </c>
      <c r="BB43" s="69">
        <v>1.1664448681786266</v>
      </c>
      <c r="BC43" s="69">
        <v>1.1543756289506624</v>
      </c>
      <c r="BD43" s="69">
        <v>1.1385959947289079</v>
      </c>
      <c r="BE43" s="69">
        <v>1.1239371921112007</v>
      </c>
      <c r="BF43" s="69">
        <v>1.0959945997230052</v>
      </c>
      <c r="BG43" s="69">
        <v>1.0683676226213543</v>
      </c>
      <c r="BH43" s="69">
        <v>1.0571473606586188</v>
      </c>
      <c r="BI43" s="69">
        <v>0.98555263479576227</v>
      </c>
      <c r="BJ43" s="69">
        <v>0.97536576288204413</v>
      </c>
      <c r="BK43" s="69">
        <v>0.9702793226598907</v>
      </c>
      <c r="BL43" s="69">
        <v>0.96536116632323243</v>
      </c>
      <c r="BM43" s="69">
        <v>0.99504843692380751</v>
      </c>
      <c r="BN43" s="69">
        <v>0.98826503150891087</v>
      </c>
      <c r="BO43" s="69">
        <v>0.96906171800914609</v>
      </c>
      <c r="BP43" s="69">
        <v>0.93985499033518649</v>
      </c>
      <c r="BQ43" s="69">
        <v>0.93309147497446854</v>
      </c>
      <c r="BR43" s="69">
        <v>0.92974647260535648</v>
      </c>
      <c r="BS43" s="69">
        <v>1.0046898140203169</v>
      </c>
      <c r="BT43" s="69">
        <v>0.88987487544332589</v>
      </c>
      <c r="BU43" s="69">
        <v>0.87714253214026794</v>
      </c>
      <c r="BV43" s="69">
        <v>0.86304548784448387</v>
      </c>
      <c r="BW43" s="69">
        <v>0.85074295747199391</v>
      </c>
      <c r="BX43" s="69">
        <v>0.83327492444606654</v>
      </c>
      <c r="BY43" s="69">
        <v>0.80076860635752012</v>
      </c>
      <c r="BZ43" s="69">
        <v>0.77037005954872639</v>
      </c>
      <c r="CA43" s="69">
        <v>0.73001713785427047</v>
      </c>
      <c r="CB43" s="69">
        <v>0.73068067922670188</v>
      </c>
      <c r="CC43" s="69">
        <v>0.71874186569804144</v>
      </c>
      <c r="CD43" s="69">
        <v>0.71920971464635852</v>
      </c>
      <c r="CE43" s="69">
        <v>0.71240999581917153</v>
      </c>
      <c r="CF43" s="69">
        <v>0.74539574522814556</v>
      </c>
      <c r="CG43" s="69">
        <v>0.76289160464042538</v>
      </c>
      <c r="CH43" s="69">
        <v>0.76918909738718277</v>
      </c>
      <c r="CI43" s="69">
        <v>0.76061543237555118</v>
      </c>
      <c r="CJ43" s="69">
        <v>0.72273081763399816</v>
      </c>
      <c r="CK43" s="69">
        <v>0.68764397682885614</v>
      </c>
      <c r="CL43" s="69">
        <v>0.65515791460753092</v>
      </c>
      <c r="CM43" s="69">
        <v>0.62462929622182595</v>
      </c>
      <c r="CN43" s="69">
        <v>0.59141371042514246</v>
      </c>
      <c r="CO43" s="69">
        <v>0.56532614990853436</v>
      </c>
      <c r="CP43" s="69">
        <v>0.52695165642206876</v>
      </c>
      <c r="CQ43" s="69">
        <v>0.5097283809619324</v>
      </c>
      <c r="CR43" s="69">
        <v>0.50015280885497393</v>
      </c>
      <c r="CS43" s="69">
        <v>0.49541010137392633</v>
      </c>
      <c r="CT43" s="69">
        <v>0.4782912217182112</v>
      </c>
      <c r="CU43" s="433">
        <v>0.46910885072649949</v>
      </c>
      <c r="CV43" s="433">
        <v>0.46063035185302897</v>
      </c>
      <c r="CW43" s="433">
        <v>0.45063095965331118</v>
      </c>
      <c r="CX43" s="433">
        <v>0.43078218736445029</v>
      </c>
    </row>
    <row r="44" spans="1:102" ht="15" customHeight="1" x14ac:dyDescent="0.25">
      <c r="A44" s="65"/>
      <c r="B44" s="66" t="s">
        <v>4</v>
      </c>
      <c r="C44" s="66" t="s">
        <v>85</v>
      </c>
      <c r="D44" s="67"/>
      <c r="E44" s="68">
        <v>0</v>
      </c>
      <c r="F44" s="69">
        <v>0</v>
      </c>
      <c r="G44" s="69">
        <v>0</v>
      </c>
      <c r="H44" s="69">
        <v>0</v>
      </c>
      <c r="I44" s="69">
        <v>0</v>
      </c>
      <c r="J44" s="69">
        <v>0</v>
      </c>
      <c r="K44" s="69">
        <v>0</v>
      </c>
      <c r="L44" s="69">
        <v>0</v>
      </c>
      <c r="M44" s="69">
        <v>0</v>
      </c>
      <c r="N44" s="69">
        <v>0</v>
      </c>
      <c r="O44" s="69">
        <v>0</v>
      </c>
      <c r="P44" s="69">
        <v>0</v>
      </c>
      <c r="Q44" s="69">
        <v>0</v>
      </c>
      <c r="R44" s="69">
        <v>0</v>
      </c>
      <c r="S44" s="69">
        <v>0</v>
      </c>
      <c r="T44" s="69">
        <v>0</v>
      </c>
      <c r="U44" s="69">
        <v>0</v>
      </c>
      <c r="V44" s="69">
        <v>0</v>
      </c>
      <c r="W44" s="69">
        <v>0</v>
      </c>
      <c r="X44" s="69">
        <v>0</v>
      </c>
      <c r="Y44" s="69">
        <v>0</v>
      </c>
      <c r="Z44" s="69">
        <v>0</v>
      </c>
      <c r="AA44" s="69">
        <v>0</v>
      </c>
      <c r="AB44" s="69">
        <v>0</v>
      </c>
      <c r="AC44" s="69">
        <v>0</v>
      </c>
      <c r="AD44" s="69">
        <v>0</v>
      </c>
      <c r="AE44" s="69">
        <v>0</v>
      </c>
      <c r="AF44" s="69">
        <v>0</v>
      </c>
      <c r="AG44" s="69">
        <v>0</v>
      </c>
      <c r="AH44" s="69">
        <v>0</v>
      </c>
      <c r="AI44" s="69">
        <v>0</v>
      </c>
      <c r="AJ44" s="69">
        <v>0</v>
      </c>
      <c r="AK44" s="69">
        <v>0</v>
      </c>
      <c r="AL44" s="69">
        <v>0</v>
      </c>
      <c r="AM44" s="69">
        <v>0</v>
      </c>
      <c r="AN44" s="69">
        <v>0</v>
      </c>
      <c r="AO44" s="69">
        <v>0</v>
      </c>
      <c r="AP44" s="69">
        <v>0</v>
      </c>
      <c r="AQ44" s="69">
        <v>0</v>
      </c>
      <c r="AR44" s="69">
        <v>0</v>
      </c>
      <c r="AS44" s="69">
        <v>0</v>
      </c>
      <c r="AT44" s="69">
        <v>0</v>
      </c>
      <c r="AU44" s="69">
        <v>0</v>
      </c>
      <c r="AV44" s="69">
        <v>0</v>
      </c>
      <c r="AW44" s="69">
        <v>0</v>
      </c>
      <c r="AX44" s="69">
        <v>0.27077031063466139</v>
      </c>
      <c r="AY44" s="69">
        <v>0.2637785219795698</v>
      </c>
      <c r="AZ44" s="69">
        <v>0.25839215819275235</v>
      </c>
      <c r="BA44" s="69">
        <v>0.2547380475453736</v>
      </c>
      <c r="BB44" s="69">
        <v>0.25147942710365068</v>
      </c>
      <c r="BC44" s="69">
        <v>0.24888234394465619</v>
      </c>
      <c r="BD44" s="69">
        <v>0.43033286423406447</v>
      </c>
      <c r="BE44" s="69">
        <v>0.42057475079056283</v>
      </c>
      <c r="BF44" s="69">
        <v>0.4129494396637412</v>
      </c>
      <c r="BG44" s="69">
        <v>0.17429762493388753</v>
      </c>
      <c r="BH44" s="69">
        <v>0.10598461600854366</v>
      </c>
      <c r="BI44" s="69">
        <v>0.10435324811819228</v>
      </c>
      <c r="BJ44" s="69">
        <v>0.10272346169539247</v>
      </c>
      <c r="BK44" s="69">
        <v>0.10170099016939343</v>
      </c>
      <c r="BL44" s="69">
        <v>0.10067681009259877</v>
      </c>
      <c r="BM44" s="69">
        <v>9.8970035585398991E-2</v>
      </c>
      <c r="BN44" s="69">
        <v>0.22579059296118148</v>
      </c>
      <c r="BO44" s="69">
        <v>0.22174692124739218</v>
      </c>
      <c r="BP44" s="69">
        <v>0.1236666118382619</v>
      </c>
      <c r="BQ44" s="69">
        <v>0.12184816105673876</v>
      </c>
      <c r="BR44" s="69">
        <v>0.11961822835382886</v>
      </c>
      <c r="BS44" s="69">
        <v>8.1034740422021662E-2</v>
      </c>
      <c r="BT44" s="69">
        <v>7.9856209049303684E-2</v>
      </c>
      <c r="BU44" s="69">
        <v>7.851786587523242E-2</v>
      </c>
      <c r="BV44" s="69">
        <v>6.8537737745132654E-9</v>
      </c>
      <c r="BW44" s="69">
        <v>6.821321199317462E-9</v>
      </c>
      <c r="BX44" s="69">
        <v>6.7528350815942633E-9</v>
      </c>
      <c r="BY44" s="69">
        <v>5.5184687488406798E-9</v>
      </c>
      <c r="BZ44" s="69">
        <v>5.476867070058343E-9</v>
      </c>
      <c r="CA44" s="69">
        <v>0</v>
      </c>
      <c r="CB44" s="69">
        <v>0</v>
      </c>
      <c r="CC44" s="69">
        <v>0</v>
      </c>
      <c r="CD44" s="69">
        <v>0</v>
      </c>
      <c r="CE44" s="69">
        <v>1.3623318750198561E-10</v>
      </c>
      <c r="CF44" s="69">
        <v>0</v>
      </c>
      <c r="CG44" s="69">
        <v>0</v>
      </c>
      <c r="CH44" s="69">
        <v>0</v>
      </c>
      <c r="CI44" s="69">
        <v>0</v>
      </c>
      <c r="CJ44" s="69">
        <v>0</v>
      </c>
      <c r="CK44" s="69">
        <v>0</v>
      </c>
      <c r="CL44" s="69">
        <v>0</v>
      </c>
      <c r="CM44" s="69">
        <v>0</v>
      </c>
      <c r="CN44" s="69">
        <v>0</v>
      </c>
      <c r="CO44" s="69">
        <v>0</v>
      </c>
      <c r="CP44" s="69">
        <v>0</v>
      </c>
      <c r="CQ44" s="69">
        <v>0</v>
      </c>
      <c r="CR44" s="69">
        <v>0</v>
      </c>
      <c r="CS44" s="69">
        <v>0</v>
      </c>
      <c r="CT44" s="69">
        <v>0</v>
      </c>
      <c r="CU44" s="433">
        <v>0</v>
      </c>
      <c r="CV44" s="433">
        <v>0</v>
      </c>
      <c r="CW44" s="433">
        <v>0</v>
      </c>
      <c r="CX44" s="433">
        <v>0</v>
      </c>
    </row>
    <row r="45" spans="1:102" ht="15" customHeight="1" x14ac:dyDescent="0.25">
      <c r="A45" s="65"/>
      <c r="B45" s="66" t="s">
        <v>4</v>
      </c>
      <c r="C45" s="66" t="s">
        <v>22</v>
      </c>
      <c r="D45" s="67"/>
      <c r="E45" s="68">
        <v>4.2666862381177516E-3</v>
      </c>
      <c r="F45" s="69">
        <v>3.3016621530847492E-3</v>
      </c>
      <c r="G45" s="69">
        <v>2.6679455933549486E-3</v>
      </c>
      <c r="H45" s="69">
        <v>5.9619763872776989E-2</v>
      </c>
      <c r="I45" s="69">
        <v>0.67324207268658398</v>
      </c>
      <c r="J45" s="69">
        <v>0.66773998896990672</v>
      </c>
      <c r="K45" s="69">
        <v>5.1794566288523206E-2</v>
      </c>
      <c r="L45" s="69">
        <v>1.6091818908579313E-2</v>
      </c>
      <c r="M45" s="69">
        <v>0.57049924090605852</v>
      </c>
      <c r="N45" s="69">
        <v>1.2442349008201665</v>
      </c>
      <c r="O45" s="69">
        <v>0.94375128172514355</v>
      </c>
      <c r="P45" s="69">
        <v>1.0581328658114921</v>
      </c>
      <c r="Q45" s="69">
        <v>0.65934353548164548</v>
      </c>
      <c r="R45" s="69">
        <v>1.1716553987602689</v>
      </c>
      <c r="S45" s="69">
        <v>0.25102637518687948</v>
      </c>
      <c r="T45" s="69">
        <v>1.1177238681057977</v>
      </c>
      <c r="U45" s="69">
        <v>0.208564386667004</v>
      </c>
      <c r="V45" s="69">
        <v>1.2785072006242852</v>
      </c>
      <c r="W45" s="69">
        <v>0.67033651599499633</v>
      </c>
      <c r="X45" s="69">
        <v>2.7783651311861054E-2</v>
      </c>
      <c r="Y45" s="69">
        <v>0.72416831663149039</v>
      </c>
      <c r="Z45" s="69">
        <v>1.1152273359411524</v>
      </c>
      <c r="AA45" s="69">
        <v>2.5116996122744165E-2</v>
      </c>
      <c r="AB45" s="69">
        <v>2.3919069126109777E-2</v>
      </c>
      <c r="AC45" s="69">
        <v>3.0307309601659845E-2</v>
      </c>
      <c r="AD45" s="69">
        <v>0.53015691659416575</v>
      </c>
      <c r="AE45" s="69">
        <v>1.113624103110904</v>
      </c>
      <c r="AF45" s="69">
        <v>2.6026711884792365E-2</v>
      </c>
      <c r="AG45" s="69">
        <v>1.7656463018223014E-2</v>
      </c>
      <c r="AH45" s="69">
        <v>1.6098953690989879</v>
      </c>
      <c r="AI45" s="69">
        <v>0.34611276503874733</v>
      </c>
      <c r="AJ45" s="69">
        <v>0.15896244454220099</v>
      </c>
      <c r="AK45" s="69">
        <v>0.77337512541913578</v>
      </c>
      <c r="AL45" s="69">
        <v>1.094853797372596</v>
      </c>
      <c r="AM45" s="69">
        <v>0.1726270157363162</v>
      </c>
      <c r="AN45" s="69">
        <v>2.3626083032306677E-2</v>
      </c>
      <c r="AO45" s="69">
        <v>0.10948735322970499</v>
      </c>
      <c r="AP45" s="69">
        <v>1.2371878071586788</v>
      </c>
      <c r="AQ45" s="69">
        <v>0.7830508474576271</v>
      </c>
      <c r="AR45" s="69">
        <v>8.5703073403715649E-2</v>
      </c>
      <c r="AS45" s="69">
        <v>3.9895192826765333E-2</v>
      </c>
      <c r="AT45" s="69">
        <v>1.4702606330184171</v>
      </c>
      <c r="AU45" s="69">
        <v>3.4048099412594401E-2</v>
      </c>
      <c r="AV45" s="69">
        <v>4.0657017401203449E-2</v>
      </c>
      <c r="AW45" s="69">
        <v>4.7995718848771678E-2</v>
      </c>
      <c r="AX45" s="69">
        <v>0.34600976054201543</v>
      </c>
      <c r="AY45" s="69">
        <v>5.7913447722884155E-2</v>
      </c>
      <c r="AZ45" s="69">
        <v>5.7372159025215932E-2</v>
      </c>
      <c r="BA45" s="69">
        <v>5.5989373569489749E-2</v>
      </c>
      <c r="BB45" s="69">
        <v>0.56423928895077036</v>
      </c>
      <c r="BC45" s="69">
        <v>0.68921084009069544</v>
      </c>
      <c r="BD45" s="69">
        <v>4.4845143430033256E-2</v>
      </c>
      <c r="BE45" s="69">
        <v>4.4317001587971694E-2</v>
      </c>
      <c r="BF45" s="69">
        <v>0.87706527020990266</v>
      </c>
      <c r="BG45" s="69">
        <v>0.21487410897089135</v>
      </c>
      <c r="BH45" s="69">
        <v>0.42488475524853664</v>
      </c>
      <c r="BI45" s="69">
        <v>0.7405178245191667</v>
      </c>
      <c r="BJ45" s="69">
        <v>0.76654568143001145</v>
      </c>
      <c r="BK45" s="69">
        <v>0.45630978505605574</v>
      </c>
      <c r="BL45" s="69">
        <v>1.9398467649522359E-2</v>
      </c>
      <c r="BM45" s="69">
        <v>0.92069569961456665</v>
      </c>
      <c r="BN45" s="69">
        <v>1.455586167644058</v>
      </c>
      <c r="BO45" s="69">
        <v>1.0193234533487436</v>
      </c>
      <c r="BP45" s="69">
        <v>1.5338029096175367</v>
      </c>
      <c r="BQ45" s="69">
        <v>1.337945031333508</v>
      </c>
      <c r="BR45" s="69">
        <v>1.3878501751599361</v>
      </c>
      <c r="BS45" s="69">
        <v>0.91926795658759353</v>
      </c>
      <c r="BT45" s="69">
        <v>0.79367127958170658</v>
      </c>
      <c r="BU45" s="69">
        <v>0.92205460602469336</v>
      </c>
      <c r="BV45" s="69">
        <v>1.4777217315917612</v>
      </c>
      <c r="BW45" s="69">
        <v>1.3554545337912101</v>
      </c>
      <c r="BX45" s="69">
        <v>1.3811733987053731</v>
      </c>
      <c r="BY45" s="69">
        <v>1.3164728626251552</v>
      </c>
      <c r="BZ45" s="69">
        <v>1.6349612418011503</v>
      </c>
      <c r="CA45" s="69">
        <v>1.4925536649632076</v>
      </c>
      <c r="CB45" s="69">
        <v>1.5174224572649782</v>
      </c>
      <c r="CC45" s="69">
        <v>1.8803754210404866</v>
      </c>
      <c r="CD45" s="69">
        <v>1.6798922333284279</v>
      </c>
      <c r="CE45" s="69">
        <v>2.731670899714723</v>
      </c>
      <c r="CF45" s="69">
        <v>2.4596570496379622</v>
      </c>
      <c r="CG45" s="69">
        <v>2.7473107569721114</v>
      </c>
      <c r="CH45" s="69">
        <v>2.7406877709139565</v>
      </c>
      <c r="CI45" s="69">
        <v>2.5768986749781999</v>
      </c>
      <c r="CJ45" s="69">
        <v>2.4463771906879415</v>
      </c>
      <c r="CK45" s="69">
        <v>1.8575391321577175</v>
      </c>
      <c r="CL45" s="69">
        <v>2.3411205784842624</v>
      </c>
      <c r="CM45" s="69">
        <v>2.0151099415009166</v>
      </c>
      <c r="CN45" s="69">
        <v>1.9674164302484511</v>
      </c>
      <c r="CO45" s="69">
        <v>2.0440070698400978</v>
      </c>
      <c r="CP45" s="69">
        <v>2.9268040770190291</v>
      </c>
      <c r="CQ45" s="69">
        <v>3.0732422529873684</v>
      </c>
      <c r="CR45" s="69">
        <v>3.0994517010907336</v>
      </c>
      <c r="CS45" s="69">
        <v>2.7655564178997967</v>
      </c>
      <c r="CT45" s="69">
        <v>2.8977361940468076</v>
      </c>
      <c r="CU45" s="433">
        <v>3.2669532892837063</v>
      </c>
      <c r="CV45" s="433">
        <v>3.2100427293110383</v>
      </c>
      <c r="CW45" s="433">
        <v>3.1410544336244857</v>
      </c>
      <c r="CX45" s="433">
        <v>3.7081330815419027</v>
      </c>
    </row>
    <row r="46" spans="1:102" ht="15" customHeight="1" x14ac:dyDescent="0.25">
      <c r="A46" s="55"/>
      <c r="B46" s="56" t="s">
        <v>4</v>
      </c>
      <c r="C46" s="56" t="s">
        <v>64</v>
      </c>
      <c r="D46" s="58"/>
      <c r="E46" s="59">
        <v>0</v>
      </c>
      <c r="F46" s="60">
        <v>0</v>
      </c>
      <c r="G46" s="60">
        <v>0</v>
      </c>
      <c r="H46" s="60">
        <v>6.8785443374129326E-2</v>
      </c>
      <c r="I46" s="60">
        <v>0.376665168536085</v>
      </c>
      <c r="J46" s="60">
        <v>0.22310602923744541</v>
      </c>
      <c r="K46" s="60">
        <v>3.8380563709894899E-2</v>
      </c>
      <c r="L46" s="60">
        <v>3.3237027000848955E-2</v>
      </c>
      <c r="M46" s="60">
        <v>3.1518924693279993E-2</v>
      </c>
      <c r="N46" s="60">
        <v>3.4740998046286095E-2</v>
      </c>
      <c r="O46" s="60">
        <v>3.4600896363370284E-2</v>
      </c>
      <c r="P46" s="60">
        <v>3.3938212951334007E-2</v>
      </c>
      <c r="Q46" s="60">
        <v>3.0866396079234124E-2</v>
      </c>
      <c r="R46" s="60">
        <v>2.8546728635838878E-2</v>
      </c>
      <c r="S46" s="60">
        <v>2.9355090067651714E-2</v>
      </c>
      <c r="T46" s="60">
        <v>3.9086923706811466E-2</v>
      </c>
      <c r="U46" s="60">
        <v>4.6627947014766656E-2</v>
      </c>
      <c r="V46" s="60">
        <v>4.0310863937759865E-2</v>
      </c>
      <c r="W46" s="60">
        <v>4.5944876628586324E-2</v>
      </c>
      <c r="X46" s="60">
        <v>4.5670199992873403E-2</v>
      </c>
      <c r="Y46" s="60">
        <v>3.1529126432155434E-2</v>
      </c>
      <c r="Z46" s="60">
        <v>3.3266322447629587E-2</v>
      </c>
      <c r="AA46" s="60">
        <v>3.2739845461462733E-2</v>
      </c>
      <c r="AB46" s="60">
        <v>3.3991327327888225E-2</v>
      </c>
      <c r="AC46" s="60">
        <v>2.0410879038503325E-2</v>
      </c>
      <c r="AD46" s="60">
        <v>2.1791850102698088E-2</v>
      </c>
      <c r="AE46" s="60">
        <v>7.6326614947180745E-3</v>
      </c>
      <c r="AF46" s="60">
        <v>7.5645730278234439E-3</v>
      </c>
      <c r="AG46" s="60">
        <v>6.0335028344758726E-3</v>
      </c>
      <c r="AH46" s="60">
        <v>4.6992320239529345E-3</v>
      </c>
      <c r="AI46" s="60">
        <v>4.576173935613481E-3</v>
      </c>
      <c r="AJ46" s="60">
        <v>4.231448775646538E-3</v>
      </c>
      <c r="AK46" s="60">
        <v>7.7520897414028941E-3</v>
      </c>
      <c r="AL46" s="60">
        <v>5.9087820700718073E-3</v>
      </c>
      <c r="AM46" s="60">
        <v>5.7842747299317425E-3</v>
      </c>
      <c r="AN46" s="60">
        <v>5.0424712650491204E-3</v>
      </c>
      <c r="AO46" s="60">
        <v>4.3125751944659641E-3</v>
      </c>
      <c r="AP46" s="60">
        <v>2.9091600478494653E-4</v>
      </c>
      <c r="AQ46" s="60">
        <v>2.8508887465051528E-4</v>
      </c>
      <c r="AR46" s="60">
        <v>2.3950112851632413E-5</v>
      </c>
      <c r="AS46" s="60">
        <v>0</v>
      </c>
      <c r="AT46" s="60">
        <v>0</v>
      </c>
      <c r="AU46" s="60">
        <v>0</v>
      </c>
      <c r="AV46" s="60">
        <v>0</v>
      </c>
      <c r="AW46" s="60">
        <v>0</v>
      </c>
      <c r="AX46" s="60">
        <v>0</v>
      </c>
      <c r="AY46" s="60">
        <v>0</v>
      </c>
      <c r="AZ46" s="60">
        <v>0</v>
      </c>
      <c r="BA46" s="60">
        <v>0</v>
      </c>
      <c r="BB46" s="60">
        <v>0</v>
      </c>
      <c r="BC46" s="60">
        <v>0</v>
      </c>
      <c r="BD46" s="60">
        <v>0</v>
      </c>
      <c r="BE46" s="60">
        <v>0</v>
      </c>
      <c r="BF46" s="60">
        <v>0</v>
      </c>
      <c r="BG46" s="60">
        <v>0</v>
      </c>
      <c r="BH46" s="60">
        <v>0</v>
      </c>
      <c r="BI46" s="60">
        <v>0</v>
      </c>
      <c r="BJ46" s="60">
        <v>0</v>
      </c>
      <c r="BK46" s="60">
        <v>0</v>
      </c>
      <c r="BL46" s="60">
        <v>0</v>
      </c>
      <c r="BM46" s="60">
        <v>0</v>
      </c>
      <c r="BN46" s="60">
        <v>0</v>
      </c>
      <c r="BO46" s="60">
        <v>0</v>
      </c>
      <c r="BP46" s="60">
        <v>0</v>
      </c>
      <c r="BQ46" s="60">
        <v>0</v>
      </c>
      <c r="BR46" s="60">
        <v>0</v>
      </c>
      <c r="BS46" s="60">
        <v>0</v>
      </c>
      <c r="BT46" s="60">
        <v>0</v>
      </c>
      <c r="BU46" s="60">
        <v>0</v>
      </c>
      <c r="BV46" s="60">
        <v>0</v>
      </c>
      <c r="BW46" s="60">
        <v>0</v>
      </c>
      <c r="BX46" s="60">
        <v>0</v>
      </c>
      <c r="BY46" s="60">
        <v>0</v>
      </c>
      <c r="BZ46" s="60">
        <v>0</v>
      </c>
      <c r="CA46" s="60">
        <v>0</v>
      </c>
      <c r="CB46" s="60">
        <v>0</v>
      </c>
      <c r="CC46" s="60">
        <v>0</v>
      </c>
      <c r="CD46" s="60">
        <v>0</v>
      </c>
      <c r="CE46" s="60">
        <v>0</v>
      </c>
      <c r="CF46" s="60">
        <v>0</v>
      </c>
      <c r="CG46" s="60">
        <v>0</v>
      </c>
      <c r="CH46" s="60">
        <v>0</v>
      </c>
      <c r="CI46" s="60">
        <v>0</v>
      </c>
      <c r="CJ46" s="60">
        <v>0</v>
      </c>
      <c r="CK46" s="60">
        <v>0</v>
      </c>
      <c r="CL46" s="60">
        <v>0</v>
      </c>
      <c r="CM46" s="60">
        <v>0</v>
      </c>
      <c r="CN46" s="60">
        <v>0</v>
      </c>
      <c r="CO46" s="60">
        <v>0</v>
      </c>
      <c r="CP46" s="60">
        <v>0</v>
      </c>
      <c r="CQ46" s="60">
        <v>0</v>
      </c>
      <c r="CR46" s="60">
        <v>0</v>
      </c>
      <c r="CS46" s="60">
        <v>0</v>
      </c>
      <c r="CT46" s="60">
        <v>0</v>
      </c>
      <c r="CU46" s="431">
        <v>0</v>
      </c>
      <c r="CV46" s="431">
        <v>0</v>
      </c>
      <c r="CW46" s="431">
        <v>0</v>
      </c>
      <c r="CX46" s="431">
        <v>0</v>
      </c>
    </row>
    <row r="47" spans="1:102" ht="15" customHeight="1" x14ac:dyDescent="0.25">
      <c r="A47" s="55"/>
      <c r="B47" s="56" t="s">
        <v>4</v>
      </c>
      <c r="C47" s="56" t="s">
        <v>23</v>
      </c>
      <c r="D47" s="58"/>
      <c r="E47" s="59">
        <v>2.4433330615456055</v>
      </c>
      <c r="F47" s="60">
        <v>2.6649577446807715</v>
      </c>
      <c r="G47" s="60">
        <v>3.1808041298000149</v>
      </c>
      <c r="H47" s="60">
        <v>3.4587837367363816</v>
      </c>
      <c r="I47" s="60">
        <v>3.2566139794885673</v>
      </c>
      <c r="J47" s="60">
        <v>3.0382413056152986</v>
      </c>
      <c r="K47" s="60">
        <v>2.9376530973593216</v>
      </c>
      <c r="L47" s="60">
        <v>2.4862866781411292</v>
      </c>
      <c r="M47" s="60">
        <v>2.4659769728085155</v>
      </c>
      <c r="N47" s="60">
        <v>2.2540971008925386</v>
      </c>
      <c r="O47" s="60">
        <v>2.0937170780697647</v>
      </c>
      <c r="P47" s="60">
        <v>1.8448307239004944</v>
      </c>
      <c r="Q47" s="60">
        <v>1.6990333546295957</v>
      </c>
      <c r="R47" s="60">
        <v>1.4250432188650668</v>
      </c>
      <c r="S47" s="60">
        <v>1.3513185902228979</v>
      </c>
      <c r="T47" s="60">
        <v>1.2446111793089465</v>
      </c>
      <c r="U47" s="60">
        <v>1.2362712193164307</v>
      </c>
      <c r="V47" s="60">
        <v>1.015207010851191</v>
      </c>
      <c r="W47" s="60">
        <v>1.0877090257168687</v>
      </c>
      <c r="X47" s="60">
        <v>1.0007810609353429</v>
      </c>
      <c r="Y47" s="60">
        <v>0.992018840593621</v>
      </c>
      <c r="Z47" s="60">
        <v>0.9563966677174095</v>
      </c>
      <c r="AA47" s="60">
        <v>0.97952607757118459</v>
      </c>
      <c r="AB47" s="60">
        <v>0.95716813773109777</v>
      </c>
      <c r="AC47" s="60">
        <v>0.9599924378286252</v>
      </c>
      <c r="AD47" s="60">
        <v>0.91349018303314566</v>
      </c>
      <c r="AE47" s="60">
        <v>0.91833110614647917</v>
      </c>
      <c r="AF47" s="60">
        <v>0.91480012216725126</v>
      </c>
      <c r="AG47" s="60">
        <v>0.90856948676517435</v>
      </c>
      <c r="AH47" s="60">
        <v>0.90538866151661379</v>
      </c>
      <c r="AI47" s="60">
        <v>0.91591434582316278</v>
      </c>
      <c r="AJ47" s="60">
        <v>0.90624164384568862</v>
      </c>
      <c r="AK47" s="60">
        <v>0.33163545558376711</v>
      </c>
      <c r="AL47" s="60">
        <v>0.32613247119468092</v>
      </c>
      <c r="AM47" s="60">
        <v>0.3260256848960168</v>
      </c>
      <c r="AN47" s="60">
        <v>0.35017214746063507</v>
      </c>
      <c r="AO47" s="60">
        <v>0.35722872816559631</v>
      </c>
      <c r="AP47" s="60">
        <v>0.35333975918287064</v>
      </c>
      <c r="AQ47" s="60">
        <v>0.34706035797983681</v>
      </c>
      <c r="AR47" s="60">
        <v>0.356092042226691</v>
      </c>
      <c r="AS47" s="60">
        <v>0.4044625108177668</v>
      </c>
      <c r="AT47" s="60">
        <v>0.376337334795041</v>
      </c>
      <c r="AU47" s="60">
        <v>0.35867195710384042</v>
      </c>
      <c r="AV47" s="60">
        <v>0.3529440063089137</v>
      </c>
      <c r="AW47" s="60">
        <v>0.33964613800372923</v>
      </c>
      <c r="AX47" s="60">
        <v>0.34477416938288241</v>
      </c>
      <c r="AY47" s="60">
        <v>0.3175022226569682</v>
      </c>
      <c r="AZ47" s="60">
        <v>0.30836036696856833</v>
      </c>
      <c r="BA47" s="60">
        <v>0.31698932700333748</v>
      </c>
      <c r="BB47" s="60">
        <v>0.31005591087886414</v>
      </c>
      <c r="BC47" s="60">
        <v>0.33300681593184772</v>
      </c>
      <c r="BD47" s="60">
        <v>0.32629541061722261</v>
      </c>
      <c r="BE47" s="60">
        <v>0.36429012781917025</v>
      </c>
      <c r="BF47" s="60">
        <v>0.32797762656345886</v>
      </c>
      <c r="BG47" s="60">
        <v>0.34929841452225774</v>
      </c>
      <c r="BH47" s="60">
        <v>0.35235268465653685</v>
      </c>
      <c r="BI47" s="60">
        <v>0.32918802820535076</v>
      </c>
      <c r="BJ47" s="60">
        <v>0.32383877114644988</v>
      </c>
      <c r="BK47" s="60">
        <v>0.28610749740777319</v>
      </c>
      <c r="BL47" s="60">
        <v>0.31603131298078657</v>
      </c>
      <c r="BM47" s="60">
        <v>0.3094296739476356</v>
      </c>
      <c r="BN47" s="60">
        <v>0.27978652330764653</v>
      </c>
      <c r="BO47" s="60">
        <v>0.26440016280860712</v>
      </c>
      <c r="BP47" s="60">
        <v>0.23704516998701383</v>
      </c>
      <c r="BQ47" s="60">
        <v>0.27629882838388914</v>
      </c>
      <c r="BR47" s="60">
        <v>0.27280421252121489</v>
      </c>
      <c r="BS47" s="60">
        <v>0.26387608644899724</v>
      </c>
      <c r="BT47" s="60">
        <v>0.27141892306147025</v>
      </c>
      <c r="BU47" s="60">
        <v>0.27454466789592574</v>
      </c>
      <c r="BV47" s="60">
        <v>0.26920102619037423</v>
      </c>
      <c r="BW47" s="60">
        <v>0.27233744143863353</v>
      </c>
      <c r="BX47" s="60">
        <v>0.28123479764530418</v>
      </c>
      <c r="BY47" s="60">
        <v>0.28457765319205769</v>
      </c>
      <c r="BZ47" s="60">
        <v>0.27393189507596238</v>
      </c>
      <c r="CA47" s="60">
        <v>0.27806886764898631</v>
      </c>
      <c r="CB47" s="60">
        <v>0.28080249282049669</v>
      </c>
      <c r="CC47" s="60">
        <v>0.29049283379570373</v>
      </c>
      <c r="CD47" s="60">
        <v>0.30166597084104041</v>
      </c>
      <c r="CE47" s="60">
        <v>0.29375788219752463</v>
      </c>
      <c r="CF47" s="60">
        <v>0.2904960892024267</v>
      </c>
      <c r="CG47" s="60">
        <v>0.30199857999021912</v>
      </c>
      <c r="CH47" s="60">
        <v>0.30678847520246927</v>
      </c>
      <c r="CI47" s="60">
        <v>0.2986224769768579</v>
      </c>
      <c r="CJ47" s="60">
        <v>0.31113931389320276</v>
      </c>
      <c r="CK47" s="60">
        <v>0.29687188392209651</v>
      </c>
      <c r="CL47" s="60">
        <v>0.26763518484105764</v>
      </c>
      <c r="CM47" s="60">
        <v>0.19887401728586221</v>
      </c>
      <c r="CN47" s="60">
        <v>0.18726809455427249</v>
      </c>
      <c r="CO47" s="60">
        <v>0.16884121386593165</v>
      </c>
      <c r="CP47" s="60">
        <v>0.16123887921917801</v>
      </c>
      <c r="CQ47" s="60">
        <v>0.11505310693831867</v>
      </c>
      <c r="CR47" s="60">
        <v>0.13838569031074882</v>
      </c>
      <c r="CS47" s="60">
        <v>0.14658808240899199</v>
      </c>
      <c r="CT47" s="60">
        <v>0.15608989391921552</v>
      </c>
      <c r="CU47" s="431">
        <v>0.15886162223781225</v>
      </c>
      <c r="CV47" s="431">
        <v>0.16583738951124499</v>
      </c>
      <c r="CW47" s="431">
        <v>0.16847658881915084</v>
      </c>
      <c r="CX47" s="431">
        <v>0.16376790884024162</v>
      </c>
    </row>
    <row r="48" spans="1:102" ht="15" customHeight="1" x14ac:dyDescent="0.25">
      <c r="A48" s="55"/>
      <c r="B48" s="56" t="s">
        <v>4</v>
      </c>
      <c r="C48" s="56" t="s">
        <v>24</v>
      </c>
      <c r="D48" s="58"/>
      <c r="E48" s="59">
        <v>0.12577978240199977</v>
      </c>
      <c r="F48" s="60">
        <v>0.12970333529238523</v>
      </c>
      <c r="G48" s="60">
        <v>0.16556940045306673</v>
      </c>
      <c r="H48" s="60">
        <v>0.56970687875318682</v>
      </c>
      <c r="I48" s="60">
        <v>0.11413079611677553</v>
      </c>
      <c r="J48" s="60">
        <v>9.1412583550348175E-2</v>
      </c>
      <c r="K48" s="60">
        <v>9.4330582126414542E-2</v>
      </c>
      <c r="L48" s="60">
        <v>0.10279744677078977</v>
      </c>
      <c r="M48" s="60">
        <v>0.17738380536860801</v>
      </c>
      <c r="N48" s="60">
        <v>0.36475708203608553</v>
      </c>
      <c r="O48" s="60">
        <v>0.38856585490451023</v>
      </c>
      <c r="P48" s="60">
        <v>0.38295725778417034</v>
      </c>
      <c r="Q48" s="60">
        <v>0.37793280158381198</v>
      </c>
      <c r="R48" s="60">
        <v>0.27040699727952006</v>
      </c>
      <c r="S48" s="60">
        <v>0.2392235874444005</v>
      </c>
      <c r="T48" s="60">
        <v>0.25538708594456649</v>
      </c>
      <c r="U48" s="60">
        <v>0.21083343310888933</v>
      </c>
      <c r="V48" s="60">
        <v>1.6866384998582087E-2</v>
      </c>
      <c r="W48" s="60">
        <v>2.6849910480730294E-2</v>
      </c>
      <c r="X48" s="60">
        <v>2.4988819894947303E-2</v>
      </c>
      <c r="Y48" s="60">
        <v>2.4311448919279187E-2</v>
      </c>
      <c r="Z48" s="60">
        <v>2.522158514138443E-2</v>
      </c>
      <c r="AA48" s="60">
        <v>6.4794473992973015E-2</v>
      </c>
      <c r="AB48" s="60">
        <v>0.10955711425495478</v>
      </c>
      <c r="AC48" s="60">
        <v>7.2034201383957774E-2</v>
      </c>
      <c r="AD48" s="60">
        <v>7.4187210072855628E-2</v>
      </c>
      <c r="AE48" s="60">
        <v>8.7020458221093763E-2</v>
      </c>
      <c r="AF48" s="60">
        <v>3.4168251016402251E-2</v>
      </c>
      <c r="AG48" s="60">
        <v>3.2906579830448181E-2</v>
      </c>
      <c r="AH48" s="60">
        <v>2.3386347108600328E-2</v>
      </c>
      <c r="AI48" s="60">
        <v>0</v>
      </c>
      <c r="AJ48" s="60">
        <v>0</v>
      </c>
      <c r="AK48" s="60">
        <v>0</v>
      </c>
      <c r="AL48" s="60">
        <v>0</v>
      </c>
      <c r="AM48" s="60">
        <v>0</v>
      </c>
      <c r="AN48" s="60">
        <v>0</v>
      </c>
      <c r="AO48" s="60">
        <v>0</v>
      </c>
      <c r="AP48" s="60">
        <v>0</v>
      </c>
      <c r="AQ48" s="60">
        <v>0</v>
      </c>
      <c r="AR48" s="60">
        <v>0</v>
      </c>
      <c r="AS48" s="60">
        <v>0</v>
      </c>
      <c r="AT48" s="60">
        <v>0</v>
      </c>
      <c r="AU48" s="60">
        <v>0</v>
      </c>
      <c r="AV48" s="60">
        <v>0</v>
      </c>
      <c r="AW48" s="60">
        <v>0</v>
      </c>
      <c r="AX48" s="60">
        <v>0</v>
      </c>
      <c r="AY48" s="60">
        <v>0</v>
      </c>
      <c r="AZ48" s="60">
        <v>0</v>
      </c>
      <c r="BA48" s="60">
        <v>0</v>
      </c>
      <c r="BB48" s="60">
        <v>0</v>
      </c>
      <c r="BC48" s="60">
        <v>0</v>
      </c>
      <c r="BD48" s="60">
        <v>0</v>
      </c>
      <c r="BE48" s="60">
        <v>0</v>
      </c>
      <c r="BF48" s="60">
        <v>0</v>
      </c>
      <c r="BG48" s="60">
        <v>0</v>
      </c>
      <c r="BH48" s="60">
        <v>0</v>
      </c>
      <c r="BI48" s="60">
        <v>0</v>
      </c>
      <c r="BJ48" s="60">
        <v>0</v>
      </c>
      <c r="BK48" s="60">
        <v>0</v>
      </c>
      <c r="BL48" s="60">
        <v>0</v>
      </c>
      <c r="BM48" s="60">
        <v>0</v>
      </c>
      <c r="BN48" s="60">
        <v>0</v>
      </c>
      <c r="BO48" s="60">
        <v>0</v>
      </c>
      <c r="BP48" s="60">
        <v>0</v>
      </c>
      <c r="BQ48" s="60">
        <v>0</v>
      </c>
      <c r="BR48" s="60">
        <v>0</v>
      </c>
      <c r="BS48" s="60">
        <v>0</v>
      </c>
      <c r="BT48" s="60">
        <v>0</v>
      </c>
      <c r="BU48" s="60">
        <v>0</v>
      </c>
      <c r="BV48" s="60">
        <v>0</v>
      </c>
      <c r="BW48" s="60">
        <v>0</v>
      </c>
      <c r="BX48" s="60">
        <v>0</v>
      </c>
      <c r="BY48" s="60">
        <v>0</v>
      </c>
      <c r="BZ48" s="60">
        <v>0</v>
      </c>
      <c r="CA48" s="60">
        <v>0</v>
      </c>
      <c r="CB48" s="60">
        <v>0</v>
      </c>
      <c r="CC48" s="60">
        <v>0</v>
      </c>
      <c r="CD48" s="60">
        <v>0</v>
      </c>
      <c r="CE48" s="60">
        <v>0</v>
      </c>
      <c r="CF48" s="60">
        <v>0</v>
      </c>
      <c r="CG48" s="60">
        <v>0</v>
      </c>
      <c r="CH48" s="60">
        <v>0</v>
      </c>
      <c r="CI48" s="60">
        <v>0</v>
      </c>
      <c r="CJ48" s="60">
        <v>0</v>
      </c>
      <c r="CK48" s="60">
        <v>0</v>
      </c>
      <c r="CL48" s="60">
        <v>0</v>
      </c>
      <c r="CM48" s="60">
        <v>0</v>
      </c>
      <c r="CN48" s="60">
        <v>0</v>
      </c>
      <c r="CO48" s="60">
        <v>0</v>
      </c>
      <c r="CP48" s="60">
        <v>0</v>
      </c>
      <c r="CQ48" s="60">
        <v>0</v>
      </c>
      <c r="CR48" s="60">
        <v>0</v>
      </c>
      <c r="CS48" s="60">
        <v>0</v>
      </c>
      <c r="CT48" s="60">
        <v>0</v>
      </c>
      <c r="CU48" s="431">
        <v>0</v>
      </c>
      <c r="CV48" s="431">
        <v>0</v>
      </c>
      <c r="CW48" s="431">
        <v>0</v>
      </c>
      <c r="CX48" s="431">
        <v>0</v>
      </c>
    </row>
    <row r="49" spans="1:102" ht="15" customHeight="1" x14ac:dyDescent="0.25">
      <c r="A49" s="55"/>
      <c r="B49" s="56" t="s">
        <v>4</v>
      </c>
      <c r="C49" s="56" t="s">
        <v>25</v>
      </c>
      <c r="D49" s="58"/>
      <c r="E49" s="59">
        <v>0</v>
      </c>
      <c r="F49" s="60">
        <v>0</v>
      </c>
      <c r="G49" s="60">
        <v>0</v>
      </c>
      <c r="H49" s="60">
        <v>0</v>
      </c>
      <c r="I49" s="60">
        <v>3.2042345661760429E-3</v>
      </c>
      <c r="J49" s="60">
        <v>3.3651314122722124E-3</v>
      </c>
      <c r="K49" s="60">
        <v>3.3220613293998957E-3</v>
      </c>
      <c r="L49" s="60">
        <v>3.2571049435922814E-3</v>
      </c>
      <c r="M49" s="60">
        <v>3.5440717132227935E-3</v>
      </c>
      <c r="N49" s="60">
        <v>3.4508822424559236E-3</v>
      </c>
      <c r="O49" s="60">
        <v>3.3447108918962694E-3</v>
      </c>
      <c r="P49" s="60">
        <v>1.7978392652043499E-3</v>
      </c>
      <c r="Q49" s="60">
        <v>1.7564106253091568E-3</v>
      </c>
      <c r="R49" s="60">
        <v>1.7107735660634156E-3</v>
      </c>
      <c r="S49" s="60">
        <v>1.6625649884525319E-3</v>
      </c>
      <c r="T49" s="60">
        <v>0</v>
      </c>
      <c r="U49" s="60">
        <v>0</v>
      </c>
      <c r="V49" s="60">
        <v>0</v>
      </c>
      <c r="W49" s="60">
        <v>0</v>
      </c>
      <c r="X49" s="60">
        <v>0</v>
      </c>
      <c r="Y49" s="60">
        <v>0</v>
      </c>
      <c r="Z49" s="60">
        <v>0</v>
      </c>
      <c r="AA49" s="60">
        <v>0</v>
      </c>
      <c r="AB49" s="60">
        <v>0</v>
      </c>
      <c r="AC49" s="60">
        <v>0</v>
      </c>
      <c r="AD49" s="60">
        <v>0</v>
      </c>
      <c r="AE49" s="60">
        <v>0</v>
      </c>
      <c r="AF49" s="60">
        <v>0</v>
      </c>
      <c r="AG49" s="60">
        <v>0</v>
      </c>
      <c r="AH49" s="60">
        <v>0</v>
      </c>
      <c r="AI49" s="60">
        <v>0</v>
      </c>
      <c r="AJ49" s="60">
        <v>0</v>
      </c>
      <c r="AK49" s="60">
        <v>0</v>
      </c>
      <c r="AL49" s="60">
        <v>0</v>
      </c>
      <c r="AM49" s="60">
        <v>0</v>
      </c>
      <c r="AN49" s="60">
        <v>0</v>
      </c>
      <c r="AO49" s="60">
        <v>0</v>
      </c>
      <c r="AP49" s="60">
        <v>0</v>
      </c>
      <c r="AQ49" s="60">
        <v>0</v>
      </c>
      <c r="AR49" s="60">
        <v>0</v>
      </c>
      <c r="AS49" s="60">
        <v>0</v>
      </c>
      <c r="AT49" s="60">
        <v>0</v>
      </c>
      <c r="AU49" s="60">
        <v>0</v>
      </c>
      <c r="AV49" s="60">
        <v>0</v>
      </c>
      <c r="AW49" s="60">
        <v>0</v>
      </c>
      <c r="AX49" s="60">
        <v>0</v>
      </c>
      <c r="AY49" s="60">
        <v>0</v>
      </c>
      <c r="AZ49" s="60">
        <v>0</v>
      </c>
      <c r="BA49" s="60">
        <v>0</v>
      </c>
      <c r="BB49" s="60">
        <v>0</v>
      </c>
      <c r="BC49" s="60">
        <v>0</v>
      </c>
      <c r="BD49" s="60">
        <v>0</v>
      </c>
      <c r="BE49" s="60">
        <v>0</v>
      </c>
      <c r="BF49" s="60">
        <v>0</v>
      </c>
      <c r="BG49" s="60">
        <v>0</v>
      </c>
      <c r="BH49" s="60">
        <v>0</v>
      </c>
      <c r="BI49" s="60">
        <v>0</v>
      </c>
      <c r="BJ49" s="60">
        <v>0</v>
      </c>
      <c r="BK49" s="60">
        <v>0</v>
      </c>
      <c r="BL49" s="60">
        <v>0</v>
      </c>
      <c r="BM49" s="60">
        <v>0</v>
      </c>
      <c r="BN49" s="60">
        <v>0</v>
      </c>
      <c r="BO49" s="60">
        <v>0</v>
      </c>
      <c r="BP49" s="60">
        <v>0</v>
      </c>
      <c r="BQ49" s="60">
        <v>0</v>
      </c>
      <c r="BR49" s="60">
        <v>0</v>
      </c>
      <c r="BS49" s="60">
        <v>0</v>
      </c>
      <c r="BT49" s="60">
        <v>0</v>
      </c>
      <c r="BU49" s="60">
        <v>0</v>
      </c>
      <c r="BV49" s="60">
        <v>0</v>
      </c>
      <c r="BW49" s="60">
        <v>0</v>
      </c>
      <c r="BX49" s="60">
        <v>0</v>
      </c>
      <c r="BY49" s="60">
        <v>0</v>
      </c>
      <c r="BZ49" s="60">
        <v>0</v>
      </c>
      <c r="CA49" s="60">
        <v>0</v>
      </c>
      <c r="CB49" s="60">
        <v>0</v>
      </c>
      <c r="CC49" s="60">
        <v>0</v>
      </c>
      <c r="CD49" s="60">
        <v>0</v>
      </c>
      <c r="CE49" s="60">
        <v>0</v>
      </c>
      <c r="CF49" s="60">
        <v>0</v>
      </c>
      <c r="CG49" s="60">
        <v>0</v>
      </c>
      <c r="CH49" s="60">
        <v>0</v>
      </c>
      <c r="CI49" s="60">
        <v>0</v>
      </c>
      <c r="CJ49" s="60">
        <v>0</v>
      </c>
      <c r="CK49" s="60">
        <v>0</v>
      </c>
      <c r="CL49" s="60">
        <v>0</v>
      </c>
      <c r="CM49" s="60">
        <v>0</v>
      </c>
      <c r="CN49" s="60">
        <v>0</v>
      </c>
      <c r="CO49" s="60">
        <v>0</v>
      </c>
      <c r="CP49" s="60">
        <v>0</v>
      </c>
      <c r="CQ49" s="60">
        <v>0</v>
      </c>
      <c r="CR49" s="60">
        <v>0</v>
      </c>
      <c r="CS49" s="60">
        <v>0</v>
      </c>
      <c r="CT49" s="60">
        <v>0</v>
      </c>
      <c r="CU49" s="431">
        <v>0</v>
      </c>
      <c r="CV49" s="431">
        <v>0</v>
      </c>
      <c r="CW49" s="431">
        <v>0</v>
      </c>
      <c r="CX49" s="431">
        <v>0</v>
      </c>
    </row>
    <row r="50" spans="1:102" ht="15" customHeight="1" x14ac:dyDescent="0.25">
      <c r="A50" s="55"/>
      <c r="B50" s="56" t="s">
        <v>4</v>
      </c>
      <c r="C50" s="56" t="s">
        <v>65</v>
      </c>
      <c r="D50" s="58"/>
      <c r="E50" s="59">
        <v>1.0133010716390938</v>
      </c>
      <c r="F50" s="60">
        <v>1.4511658104434018</v>
      </c>
      <c r="G50" s="60">
        <v>2.6052732082898116</v>
      </c>
      <c r="H50" s="60">
        <v>2.4845862034118578</v>
      </c>
      <c r="I50" s="60">
        <v>3.0675190423792942</v>
      </c>
      <c r="J50" s="60">
        <v>3.9206344289712236</v>
      </c>
      <c r="K50" s="60">
        <v>3.7017717177576688</v>
      </c>
      <c r="L50" s="60">
        <v>3.750550437887517</v>
      </c>
      <c r="M50" s="60">
        <v>3.7430805671725325</v>
      </c>
      <c r="N50" s="60">
        <v>3.5829582620409908</v>
      </c>
      <c r="O50" s="60">
        <v>3.7739887818294986</v>
      </c>
      <c r="P50" s="60">
        <v>4.5611481479985141</v>
      </c>
      <c r="Q50" s="60">
        <v>4.8332782811611086</v>
      </c>
      <c r="R50" s="60">
        <v>4.5991575215125859</v>
      </c>
      <c r="S50" s="60">
        <v>4.561611811203643</v>
      </c>
      <c r="T50" s="60">
        <v>4.6220333917028222</v>
      </c>
      <c r="U50" s="60">
        <v>4.8519158979344974</v>
      </c>
      <c r="V50" s="60">
        <v>4.645992131595694</v>
      </c>
      <c r="W50" s="60">
        <v>4.8083503130400791</v>
      </c>
      <c r="X50" s="60">
        <v>5.22859612726457</v>
      </c>
      <c r="Y50" s="60">
        <v>5.6579806040026517</v>
      </c>
      <c r="Z50" s="60">
        <v>6.3923467761600392</v>
      </c>
      <c r="AA50" s="60">
        <v>6.8913771905318697</v>
      </c>
      <c r="AB50" s="60">
        <v>7.1437274922005152</v>
      </c>
      <c r="AC50" s="60">
        <v>6.8138244632164628</v>
      </c>
      <c r="AD50" s="60">
        <v>6.7709720766079675</v>
      </c>
      <c r="AE50" s="60">
        <v>6.7297646819490309</v>
      </c>
      <c r="AF50" s="60">
        <v>6.9941479895846541</v>
      </c>
      <c r="AG50" s="60">
        <v>6.5350533444417813</v>
      </c>
      <c r="AH50" s="60">
        <v>6.0713243040534826</v>
      </c>
      <c r="AI50" s="60">
        <v>6.1335113472296383</v>
      </c>
      <c r="AJ50" s="60">
        <v>6.7882675955537248</v>
      </c>
      <c r="AK50" s="60">
        <v>6.7522192572266606</v>
      </c>
      <c r="AL50" s="60">
        <v>7.1044879895286153</v>
      </c>
      <c r="AM50" s="60">
        <v>7.0461877131638539</v>
      </c>
      <c r="AN50" s="60">
        <v>6.7989129760443276</v>
      </c>
      <c r="AO50" s="60">
        <v>6.6872981479864615</v>
      </c>
      <c r="AP50" s="60">
        <v>6.4814402431726039</v>
      </c>
      <c r="AQ50" s="60">
        <v>6.5666368256357268</v>
      </c>
      <c r="AR50" s="60">
        <v>6.4077837153675166</v>
      </c>
      <c r="AS50" s="60">
        <v>6.5908176719700258</v>
      </c>
      <c r="AT50" s="60">
        <v>6.576348316385336</v>
      </c>
      <c r="AU50" s="60">
        <v>6.4930815037148575</v>
      </c>
      <c r="AV50" s="60">
        <v>6.433239795518805</v>
      </c>
      <c r="AW50" s="60">
        <v>6.4334194516485717</v>
      </c>
      <c r="AX50" s="60">
        <v>6.7984841520319232</v>
      </c>
      <c r="AY50" s="60">
        <v>6.3576653356442776</v>
      </c>
      <c r="AZ50" s="60">
        <v>6.1101852996524171</v>
      </c>
      <c r="BA50" s="60">
        <v>6.1239666295982786</v>
      </c>
      <c r="BB50" s="60">
        <v>5.7120612152660231</v>
      </c>
      <c r="BC50" s="60">
        <v>5.8713003428310646</v>
      </c>
      <c r="BD50" s="60">
        <v>5.9209126368021057</v>
      </c>
      <c r="BE50" s="60">
        <v>5.702254694925565</v>
      </c>
      <c r="BF50" s="60">
        <v>5.7645529045855817</v>
      </c>
      <c r="BG50" s="60">
        <v>5.7645059368530855</v>
      </c>
      <c r="BH50" s="60">
        <v>6.1600228448013032</v>
      </c>
      <c r="BI50" s="60">
        <v>5.9664536318257051</v>
      </c>
      <c r="BJ50" s="60">
        <v>5.3318201215919698</v>
      </c>
      <c r="BK50" s="60">
        <v>6.0677107349478767</v>
      </c>
      <c r="BL50" s="60">
        <v>5.9960653173658249</v>
      </c>
      <c r="BM50" s="60">
        <v>5.8737708584365826</v>
      </c>
      <c r="BN50" s="60">
        <v>5.0978805927286723</v>
      </c>
      <c r="BO50" s="60">
        <v>4.5478598619365647</v>
      </c>
      <c r="BP50" s="60">
        <v>4.91053231304923</v>
      </c>
      <c r="BQ50" s="60">
        <v>4.8141701110123805</v>
      </c>
      <c r="BR50" s="60">
        <v>4.6538498252571348</v>
      </c>
      <c r="BS50" s="60">
        <v>4.4437227317934997</v>
      </c>
      <c r="BT50" s="60">
        <v>4.4908308633910252</v>
      </c>
      <c r="BU50" s="60">
        <v>4.4855418148757717</v>
      </c>
      <c r="BV50" s="60">
        <v>4.0538832010313923</v>
      </c>
      <c r="BW50" s="60">
        <v>4.0185948884841549</v>
      </c>
      <c r="BX50" s="60">
        <v>4.9784303611019087</v>
      </c>
      <c r="BY50" s="60">
        <v>5.1485399867225539</v>
      </c>
      <c r="BZ50" s="60">
        <v>5.018115703527859</v>
      </c>
      <c r="CA50" s="60">
        <v>4.7228891199007856</v>
      </c>
      <c r="CB50" s="60">
        <v>4.4933457234661169</v>
      </c>
      <c r="CC50" s="60">
        <v>4.2527002273376588</v>
      </c>
      <c r="CD50" s="60">
        <v>3.909504571973478</v>
      </c>
      <c r="CE50" s="60">
        <v>4.138183767423036</v>
      </c>
      <c r="CF50" s="60">
        <v>4.2683804535782253</v>
      </c>
      <c r="CG50" s="60">
        <v>4.4396599316548526</v>
      </c>
      <c r="CH50" s="60">
        <v>4.0078385025142227</v>
      </c>
      <c r="CI50" s="60">
        <v>4.8296964549976327</v>
      </c>
      <c r="CJ50" s="60">
        <v>4.8951154153741028</v>
      </c>
      <c r="CK50" s="60">
        <v>4.5983446515824564</v>
      </c>
      <c r="CL50" s="60">
        <v>4.0506475288191037</v>
      </c>
      <c r="CM50" s="60">
        <v>4.1928529484747683</v>
      </c>
      <c r="CN50" s="60">
        <v>3.737889890328324</v>
      </c>
      <c r="CO50" s="60">
        <v>3.5090556956389665</v>
      </c>
      <c r="CP50" s="60">
        <v>3.2499447350454034</v>
      </c>
      <c r="CQ50" s="60">
        <v>2.9666068486986763</v>
      </c>
      <c r="CR50" s="60">
        <v>4.6497831537155285</v>
      </c>
      <c r="CS50" s="60">
        <v>4.7577675511389925</v>
      </c>
      <c r="CT50" s="60">
        <v>3.9147301654331432</v>
      </c>
      <c r="CU50" s="431">
        <v>4.3261786528819401</v>
      </c>
      <c r="CV50" s="431">
        <v>4.4921076047658639</v>
      </c>
      <c r="CW50" s="431">
        <v>4.6237557186752447</v>
      </c>
      <c r="CX50" s="431">
        <v>4.4975913215746983</v>
      </c>
    </row>
    <row r="51" spans="1:102" ht="15" customHeight="1" x14ac:dyDescent="0.25">
      <c r="A51" s="55"/>
      <c r="B51" s="56" t="s">
        <v>4</v>
      </c>
      <c r="C51" s="56" t="s">
        <v>26</v>
      </c>
      <c r="D51" s="58"/>
      <c r="E51" s="59">
        <v>0.56571919946517868</v>
      </c>
      <c r="F51" s="60">
        <v>0.46780243783782405</v>
      </c>
      <c r="G51" s="60">
        <v>0.40595094643549567</v>
      </c>
      <c r="H51" s="60">
        <v>0</v>
      </c>
      <c r="I51" s="60">
        <v>0</v>
      </c>
      <c r="J51" s="60">
        <v>0</v>
      </c>
      <c r="K51" s="60">
        <v>0</v>
      </c>
      <c r="L51" s="60">
        <v>0</v>
      </c>
      <c r="M51" s="60">
        <v>0</v>
      </c>
      <c r="N51" s="60">
        <v>0</v>
      </c>
      <c r="O51" s="60">
        <v>0</v>
      </c>
      <c r="P51" s="60">
        <v>0</v>
      </c>
      <c r="Q51" s="60">
        <v>0</v>
      </c>
      <c r="R51" s="60">
        <v>0</v>
      </c>
      <c r="S51" s="60">
        <v>0</v>
      </c>
      <c r="T51" s="60">
        <v>0</v>
      </c>
      <c r="U51" s="60">
        <v>0</v>
      </c>
      <c r="V51" s="60">
        <v>0</v>
      </c>
      <c r="W51" s="60">
        <v>0</v>
      </c>
      <c r="X51" s="60">
        <v>0</v>
      </c>
      <c r="Y51" s="60">
        <v>0</v>
      </c>
      <c r="Z51" s="60">
        <v>0</v>
      </c>
      <c r="AA51" s="60">
        <v>0</v>
      </c>
      <c r="AB51" s="60">
        <v>0</v>
      </c>
      <c r="AC51" s="60">
        <v>0</v>
      </c>
      <c r="AD51" s="60">
        <v>0</v>
      </c>
      <c r="AE51" s="60">
        <v>0</v>
      </c>
      <c r="AF51" s="60">
        <v>0</v>
      </c>
      <c r="AG51" s="60">
        <v>0</v>
      </c>
      <c r="AH51" s="60">
        <v>0</v>
      </c>
      <c r="AI51" s="60">
        <v>0</v>
      </c>
      <c r="AJ51" s="60">
        <v>0</v>
      </c>
      <c r="AK51" s="60">
        <v>0</v>
      </c>
      <c r="AL51" s="60">
        <v>0</v>
      </c>
      <c r="AM51" s="60">
        <v>0</v>
      </c>
      <c r="AN51" s="60">
        <v>0</v>
      </c>
      <c r="AO51" s="60">
        <v>0</v>
      </c>
      <c r="AP51" s="60">
        <v>0</v>
      </c>
      <c r="AQ51" s="60">
        <v>0</v>
      </c>
      <c r="AR51" s="60">
        <v>0</v>
      </c>
      <c r="AS51" s="60">
        <v>0</v>
      </c>
      <c r="AT51" s="60">
        <v>0</v>
      </c>
      <c r="AU51" s="60">
        <v>0</v>
      </c>
      <c r="AV51" s="60">
        <v>0</v>
      </c>
      <c r="AW51" s="60">
        <v>0</v>
      </c>
      <c r="AX51" s="60">
        <v>0</v>
      </c>
      <c r="AY51" s="60">
        <v>0</v>
      </c>
      <c r="AZ51" s="60">
        <v>0</v>
      </c>
      <c r="BA51" s="60">
        <v>0</v>
      </c>
      <c r="BB51" s="60">
        <v>0</v>
      </c>
      <c r="BC51" s="60">
        <v>0</v>
      </c>
      <c r="BD51" s="60">
        <v>0</v>
      </c>
      <c r="BE51" s="60">
        <v>0</v>
      </c>
      <c r="BF51" s="60">
        <v>0</v>
      </c>
      <c r="BG51" s="60">
        <v>0</v>
      </c>
      <c r="BH51" s="60">
        <v>0</v>
      </c>
      <c r="BI51" s="60">
        <v>0</v>
      </c>
      <c r="BJ51" s="60">
        <v>0</v>
      </c>
      <c r="BK51" s="60">
        <v>0</v>
      </c>
      <c r="BL51" s="60">
        <v>0</v>
      </c>
      <c r="BM51" s="60">
        <v>0</v>
      </c>
      <c r="BN51" s="60">
        <v>0</v>
      </c>
      <c r="BO51" s="60">
        <v>0</v>
      </c>
      <c r="BP51" s="60">
        <v>0</v>
      </c>
      <c r="BQ51" s="60">
        <v>0</v>
      </c>
      <c r="BR51" s="60">
        <v>0</v>
      </c>
      <c r="BS51" s="60">
        <v>0</v>
      </c>
      <c r="BT51" s="60">
        <v>0</v>
      </c>
      <c r="BU51" s="60">
        <v>0</v>
      </c>
      <c r="BV51" s="60">
        <v>0</v>
      </c>
      <c r="BW51" s="60">
        <v>0</v>
      </c>
      <c r="BX51" s="60">
        <v>0</v>
      </c>
      <c r="BY51" s="60">
        <v>0</v>
      </c>
      <c r="BZ51" s="60">
        <v>0</v>
      </c>
      <c r="CA51" s="60">
        <v>0</v>
      </c>
      <c r="CB51" s="60">
        <v>0</v>
      </c>
      <c r="CC51" s="60">
        <v>0</v>
      </c>
      <c r="CD51" s="60">
        <v>0</v>
      </c>
      <c r="CE51" s="60">
        <v>0</v>
      </c>
      <c r="CF51" s="60">
        <v>0</v>
      </c>
      <c r="CG51" s="60">
        <v>0</v>
      </c>
      <c r="CH51" s="60">
        <v>0</v>
      </c>
      <c r="CI51" s="60">
        <v>0</v>
      </c>
      <c r="CJ51" s="60">
        <v>0</v>
      </c>
      <c r="CK51" s="60">
        <v>0</v>
      </c>
      <c r="CL51" s="60">
        <v>0</v>
      </c>
      <c r="CM51" s="60">
        <v>0</v>
      </c>
      <c r="CN51" s="60">
        <v>0</v>
      </c>
      <c r="CO51" s="60">
        <v>0</v>
      </c>
      <c r="CP51" s="60">
        <v>0</v>
      </c>
      <c r="CQ51" s="60">
        <v>0</v>
      </c>
      <c r="CR51" s="60">
        <v>0</v>
      </c>
      <c r="CS51" s="60">
        <v>0</v>
      </c>
      <c r="CT51" s="60">
        <v>0</v>
      </c>
      <c r="CU51" s="431">
        <v>0</v>
      </c>
      <c r="CV51" s="431">
        <v>0</v>
      </c>
      <c r="CW51" s="431">
        <v>0</v>
      </c>
      <c r="CX51" s="431">
        <v>0</v>
      </c>
    </row>
    <row r="52" spans="1:102" ht="15" customHeight="1" x14ac:dyDescent="0.25">
      <c r="A52" s="55"/>
      <c r="B52" s="56" t="s">
        <v>4</v>
      </c>
      <c r="C52" s="56" t="s">
        <v>86</v>
      </c>
      <c r="D52" s="58"/>
      <c r="E52" s="59"/>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c r="BC52" s="60"/>
      <c r="BD52" s="60"/>
      <c r="BE52" s="60"/>
      <c r="BF52" s="60"/>
      <c r="BG52" s="60"/>
      <c r="BH52" s="60"/>
      <c r="BI52" s="60"/>
      <c r="BJ52" s="60"/>
      <c r="BK52" s="60"/>
      <c r="BL52" s="60"/>
      <c r="BM52" s="60"/>
      <c r="BN52" s="60"/>
      <c r="BO52" s="60">
        <v>1.2731126786045817</v>
      </c>
      <c r="BP52" s="60">
        <v>1.3007620144437193</v>
      </c>
      <c r="BQ52" s="60">
        <v>1.3678397521900441</v>
      </c>
      <c r="BR52" s="60">
        <v>1.3256017667411448</v>
      </c>
      <c r="BS52" s="60">
        <v>1.2988655850206694</v>
      </c>
      <c r="BT52" s="60">
        <v>1.3022109204536447</v>
      </c>
      <c r="BU52" s="60">
        <v>1.2777787827279177</v>
      </c>
      <c r="BV52" s="60">
        <v>1.2190606075964372</v>
      </c>
      <c r="BW52" s="60">
        <v>1.2330414202529154</v>
      </c>
      <c r="BX52" s="60">
        <v>1.2807855426803585</v>
      </c>
      <c r="BY52" s="60">
        <v>1.2978979882740656</v>
      </c>
      <c r="BZ52" s="60">
        <v>1.255987217351241</v>
      </c>
      <c r="CA52" s="60">
        <v>1.3095886628495943</v>
      </c>
      <c r="CB52" s="60">
        <v>1.4325231930476598</v>
      </c>
      <c r="CC52" s="60">
        <v>1.5302107372955873</v>
      </c>
      <c r="CD52" s="60">
        <v>1.3966437401185583</v>
      </c>
      <c r="CE52" s="60">
        <v>1.4275184121445244</v>
      </c>
      <c r="CF52" s="60">
        <v>1.5962945854587258</v>
      </c>
      <c r="CG52" s="60">
        <v>1.6711764562071711</v>
      </c>
      <c r="CH52" s="60">
        <v>1.4041017043133508</v>
      </c>
      <c r="CI52" s="60">
        <v>1.4642837982246271</v>
      </c>
      <c r="CJ52" s="60">
        <v>1.3944645936177646</v>
      </c>
      <c r="CK52" s="60">
        <v>1.4130087288849988</v>
      </c>
      <c r="CL52" s="60">
        <v>1.1972821572258547</v>
      </c>
      <c r="CM52" s="60">
        <v>1.2206910927716339</v>
      </c>
      <c r="CN52" s="60">
        <v>1.2032286443107105</v>
      </c>
      <c r="CO52" s="60">
        <v>1.2940704276763895</v>
      </c>
      <c r="CP52" s="60">
        <v>1.16765066725245</v>
      </c>
      <c r="CQ52" s="60">
        <v>1.2960441727165926</v>
      </c>
      <c r="CR52" s="60">
        <v>1.3882842796754324</v>
      </c>
      <c r="CS52" s="60">
        <v>1.4435891561897702</v>
      </c>
      <c r="CT52" s="60">
        <v>1.457566848855709</v>
      </c>
      <c r="CU52" s="431">
        <v>1.3719265628885786</v>
      </c>
      <c r="CV52" s="431">
        <v>1.4579145060542504</v>
      </c>
      <c r="CW52" s="431">
        <v>1.5158660045022361</v>
      </c>
      <c r="CX52" s="431">
        <v>1.4977391014416044</v>
      </c>
    </row>
    <row r="53" spans="1:102" ht="3.75" customHeight="1" x14ac:dyDescent="0.25">
      <c r="A53" s="55"/>
      <c r="B53" s="49"/>
      <c r="C53" s="56"/>
      <c r="D53" s="58"/>
      <c r="E53" s="58"/>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432"/>
      <c r="CV53" s="432"/>
      <c r="CW53" s="432"/>
      <c r="CX53" s="432"/>
    </row>
    <row r="54" spans="1:102" ht="15" customHeight="1" x14ac:dyDescent="0.25">
      <c r="A54" s="87" t="s">
        <v>27</v>
      </c>
      <c r="B54" s="88"/>
      <c r="C54" s="89"/>
      <c r="D54" s="90"/>
      <c r="E54" s="91">
        <v>7.0355556660757239</v>
      </c>
      <c r="F54" s="92">
        <v>8.7568540267538513</v>
      </c>
      <c r="G54" s="92">
        <v>8.4163023806243977</v>
      </c>
      <c r="H54" s="92">
        <v>11.75561477298924</v>
      </c>
      <c r="I54" s="92">
        <v>15.402223881473379</v>
      </c>
      <c r="J54" s="92">
        <v>16.518061705460688</v>
      </c>
      <c r="K54" s="92">
        <v>17.750458669184656</v>
      </c>
      <c r="L54" s="92">
        <v>19.413751700262125</v>
      </c>
      <c r="M54" s="92">
        <v>19.034663408457686</v>
      </c>
      <c r="N54" s="92">
        <v>19.834015374368168</v>
      </c>
      <c r="O54" s="92">
        <v>19.766030600936755</v>
      </c>
      <c r="P54" s="92">
        <v>19.021877535662838</v>
      </c>
      <c r="Q54" s="92">
        <v>18.881205007253548</v>
      </c>
      <c r="R54" s="92">
        <v>19.672361060420101</v>
      </c>
      <c r="S54" s="92">
        <v>20.51720234448905</v>
      </c>
      <c r="T54" s="92">
        <v>19.234383037996885</v>
      </c>
      <c r="U54" s="92">
        <v>19.759439993697661</v>
      </c>
      <c r="V54" s="92">
        <v>20.065807182749506</v>
      </c>
      <c r="W54" s="92">
        <v>21.204991964620984</v>
      </c>
      <c r="X54" s="92">
        <v>21.695090556209962</v>
      </c>
      <c r="Y54" s="92">
        <v>21.077931750337424</v>
      </c>
      <c r="Z54" s="92">
        <v>21.316283810975534</v>
      </c>
      <c r="AA54" s="92">
        <v>21.77461891152285</v>
      </c>
      <c r="AB54" s="92">
        <v>20.918872123517161</v>
      </c>
      <c r="AC54" s="92">
        <v>19.547159024284511</v>
      </c>
      <c r="AD54" s="92">
        <v>19.286281492878622</v>
      </c>
      <c r="AE54" s="92">
        <v>18.416682698411034</v>
      </c>
      <c r="AF54" s="92">
        <v>19.110509255784105</v>
      </c>
      <c r="AG54" s="92">
        <v>19.152080720314466</v>
      </c>
      <c r="AH54" s="92">
        <v>18.191789463114098</v>
      </c>
      <c r="AI54" s="92">
        <v>18.891647167926362</v>
      </c>
      <c r="AJ54" s="92">
        <v>17.823936997181619</v>
      </c>
      <c r="AK54" s="92">
        <v>17.769930130177507</v>
      </c>
      <c r="AL54" s="92">
        <v>17.344786111139193</v>
      </c>
      <c r="AM54" s="92">
        <v>18.11281542140815</v>
      </c>
      <c r="AN54" s="92">
        <v>19.165895354894925</v>
      </c>
      <c r="AO54" s="92">
        <v>19.075172685995618</v>
      </c>
      <c r="AP54" s="92">
        <v>19.356656139340174</v>
      </c>
      <c r="AQ54" s="92">
        <v>19.963404372318806</v>
      </c>
      <c r="AR54" s="92">
        <v>20.724621843773299</v>
      </c>
      <c r="AS54" s="92">
        <v>20.643731797550064</v>
      </c>
      <c r="AT54" s="92">
        <v>20.81744103443511</v>
      </c>
      <c r="AU54" s="92">
        <v>21.298956384250452</v>
      </c>
      <c r="AV54" s="92">
        <v>20.289191000296842</v>
      </c>
      <c r="AW54" s="92">
        <v>20.343203660986383</v>
      </c>
      <c r="AX54" s="92">
        <v>19.424552705760224</v>
      </c>
      <c r="AY54" s="92">
        <v>19.744680835824202</v>
      </c>
      <c r="AZ54" s="92">
        <v>19.364448791290027</v>
      </c>
      <c r="BA54" s="92">
        <v>18.948777677281178</v>
      </c>
      <c r="BB54" s="92">
        <v>19.153057745011679</v>
      </c>
      <c r="BC54" s="92">
        <v>19.430279718642559</v>
      </c>
      <c r="BD54" s="92">
        <v>19.49884454428517</v>
      </c>
      <c r="BE54" s="92">
        <v>20.805221007372072</v>
      </c>
      <c r="BF54" s="92">
        <v>20.616961159963974</v>
      </c>
      <c r="BG54" s="92">
        <v>21.513068910546231</v>
      </c>
      <c r="BH54" s="92">
        <v>21.355591412758951</v>
      </c>
      <c r="BI54" s="92">
        <v>21.680389165950348</v>
      </c>
      <c r="BJ54" s="92">
        <v>22.487200390802141</v>
      </c>
      <c r="BK54" s="92">
        <v>22.097028823419549</v>
      </c>
      <c r="BL54" s="92">
        <v>23.065399336678212</v>
      </c>
      <c r="BM54" s="92">
        <v>23.051069198198011</v>
      </c>
      <c r="BN54" s="92">
        <v>22.092148714534016</v>
      </c>
      <c r="BO54" s="92">
        <v>23.131055264213344</v>
      </c>
      <c r="BP54" s="92">
        <v>22.170298500479074</v>
      </c>
      <c r="BQ54" s="92">
        <v>22.699894564210705</v>
      </c>
      <c r="BR54" s="92">
        <v>22.711246510885534</v>
      </c>
      <c r="BS54" s="92">
        <v>24.025760799597034</v>
      </c>
      <c r="BT54" s="92">
        <v>23.300328284946435</v>
      </c>
      <c r="BU54" s="92">
        <v>23.914129910795175</v>
      </c>
      <c r="BV54" s="92">
        <v>24.300562311046793</v>
      </c>
      <c r="BW54" s="92">
        <v>25.185658724498953</v>
      </c>
      <c r="BX54" s="92">
        <v>25.419459885682794</v>
      </c>
      <c r="BY54" s="92">
        <v>26.053120041455546</v>
      </c>
      <c r="BZ54" s="92">
        <v>25.266668037510648</v>
      </c>
      <c r="CA54" s="92">
        <v>26.671679279832937</v>
      </c>
      <c r="CB54" s="92">
        <v>26.973622486136613</v>
      </c>
      <c r="CC54" s="92">
        <v>26.416579492554437</v>
      </c>
      <c r="CD54" s="92">
        <v>26.312343455266817</v>
      </c>
      <c r="CE54" s="92">
        <v>26.786373219760829</v>
      </c>
      <c r="CF54" s="92">
        <v>29.443350234233218</v>
      </c>
      <c r="CG54" s="92">
        <v>31.348586250530332</v>
      </c>
      <c r="CH54" s="92">
        <v>33.236748635770709</v>
      </c>
      <c r="CI54" s="92">
        <v>32.569274366066139</v>
      </c>
      <c r="CJ54" s="92">
        <v>32.05747822700684</v>
      </c>
      <c r="CK54" s="92">
        <v>31.904423841702702</v>
      </c>
      <c r="CL54" s="92">
        <v>30.668297689195374</v>
      </c>
      <c r="CM54" s="92">
        <v>30.787214246079834</v>
      </c>
      <c r="CN54" s="92">
        <v>29.468583961898698</v>
      </c>
      <c r="CO54" s="92">
        <v>29.601530126528335</v>
      </c>
      <c r="CP54" s="92">
        <v>29.152933049337488</v>
      </c>
      <c r="CQ54" s="92">
        <v>28.903027979310004</v>
      </c>
      <c r="CR54" s="92">
        <v>27.872616300174336</v>
      </c>
      <c r="CS54" s="92">
        <v>28.270924201183707</v>
      </c>
      <c r="CT54" s="92">
        <v>29.35027734929081</v>
      </c>
      <c r="CU54" s="92">
        <v>29.720800694870348</v>
      </c>
      <c r="CV54" s="92">
        <v>30.771877828009313</v>
      </c>
      <c r="CW54" s="92">
        <v>31.858729830670455</v>
      </c>
      <c r="CX54" s="92">
        <v>32.115934708167835</v>
      </c>
    </row>
    <row r="55" spans="1:102" ht="15" customHeight="1" x14ac:dyDescent="0.25">
      <c r="A55" s="93" t="s">
        <v>28</v>
      </c>
      <c r="B55" s="94"/>
      <c r="C55" s="94"/>
      <c r="D55" s="95"/>
      <c r="E55" s="96">
        <v>8.472690531142506</v>
      </c>
      <c r="F55" s="97">
        <v>10.402091095495445</v>
      </c>
      <c r="G55" s="97">
        <v>10.066362257885181</v>
      </c>
      <c r="H55" s="97">
        <v>14.396821422149916</v>
      </c>
      <c r="I55" s="97">
        <v>17.179960547403141</v>
      </c>
      <c r="J55" s="97">
        <v>18.159572815735888</v>
      </c>
      <c r="K55" s="97">
        <v>19.878402956335346</v>
      </c>
      <c r="L55" s="97">
        <v>21.318756318641658</v>
      </c>
      <c r="M55" s="97">
        <v>20.546889351800878</v>
      </c>
      <c r="N55" s="97">
        <v>21.885624184815551</v>
      </c>
      <c r="O55" s="97">
        <v>22.007704027734871</v>
      </c>
      <c r="P55" s="97">
        <v>21.354406515389506</v>
      </c>
      <c r="Q55" s="97">
        <v>20.81063611654805</v>
      </c>
      <c r="R55" s="97">
        <v>21.182358833473447</v>
      </c>
      <c r="S55" s="97">
        <v>22.353588426116094</v>
      </c>
      <c r="T55" s="97">
        <v>21.421167962868417</v>
      </c>
      <c r="U55" s="97">
        <v>21.531934222091436</v>
      </c>
      <c r="V55" s="97">
        <v>21.942853303387803</v>
      </c>
      <c r="W55" s="97">
        <v>23.981723316631907</v>
      </c>
      <c r="X55" s="97">
        <v>24.036913527665874</v>
      </c>
      <c r="Y55" s="97">
        <v>22.995518893012033</v>
      </c>
      <c r="Z55" s="97">
        <v>22.812880424158966</v>
      </c>
      <c r="AA55" s="97">
        <v>24.234801205075684</v>
      </c>
      <c r="AB55" s="97">
        <v>23.425029218865713</v>
      </c>
      <c r="AC55" s="97">
        <v>21.60248622353102</v>
      </c>
      <c r="AD55" s="97">
        <v>20.993061431855708</v>
      </c>
      <c r="AE55" s="97">
        <v>20.983321008139036</v>
      </c>
      <c r="AF55" s="97">
        <v>21.832323010620875</v>
      </c>
      <c r="AG55" s="97">
        <v>21.463100623108947</v>
      </c>
      <c r="AH55" s="97">
        <v>19.423136709336028</v>
      </c>
      <c r="AI55" s="97">
        <v>20.009293589082393</v>
      </c>
      <c r="AJ55" s="97">
        <v>18.947262860945337</v>
      </c>
      <c r="AK55" s="97">
        <v>18.871059562919193</v>
      </c>
      <c r="AL55" s="97">
        <v>18.616931560821765</v>
      </c>
      <c r="AM55" s="97">
        <v>19.440300858695533</v>
      </c>
      <c r="AN55" s="97">
        <v>20.445246468852151</v>
      </c>
      <c r="AO55" s="97">
        <v>20.290224717459036</v>
      </c>
      <c r="AP55" s="97">
        <v>21.278704459352294</v>
      </c>
      <c r="AQ55" s="97">
        <v>22.96965129532424</v>
      </c>
      <c r="AR55" s="97">
        <v>23.301993254538317</v>
      </c>
      <c r="AS55" s="97">
        <v>22.764486177355391</v>
      </c>
      <c r="AT55" s="97">
        <v>22.740624117738946</v>
      </c>
      <c r="AU55" s="97">
        <v>22.607686571628623</v>
      </c>
      <c r="AV55" s="97">
        <v>21.407632421086706</v>
      </c>
      <c r="AW55" s="97">
        <v>21.50859740458105</v>
      </c>
      <c r="AX55" s="97">
        <v>21.726655709457891</v>
      </c>
      <c r="AY55" s="97">
        <v>21.154507776844884</v>
      </c>
      <c r="AZ55" s="97">
        <v>20.698124503200805</v>
      </c>
      <c r="BA55" s="97">
        <v>20.263112022109279</v>
      </c>
      <c r="BB55" s="97">
        <v>21.759178373090744</v>
      </c>
      <c r="BC55" s="97">
        <v>21.646380055037969</v>
      </c>
      <c r="BD55" s="97">
        <v>21.297112394120582</v>
      </c>
      <c r="BE55" s="97">
        <v>22.448035524655179</v>
      </c>
      <c r="BF55" s="97">
        <v>23.022015428788631</v>
      </c>
      <c r="BG55" s="97">
        <v>23.304685840470693</v>
      </c>
      <c r="BH55" s="97">
        <v>22.575642573814982</v>
      </c>
      <c r="BI55" s="97">
        <v>22.934173019092416</v>
      </c>
      <c r="BJ55" s="97">
        <v>24.262340671062884</v>
      </c>
      <c r="BK55" s="97">
        <v>23.49451257004527</v>
      </c>
      <c r="BL55" s="97">
        <v>24.388041415259927</v>
      </c>
      <c r="BM55" s="97">
        <v>24.296977775828069</v>
      </c>
      <c r="BN55" s="97">
        <v>23.472931927366204</v>
      </c>
      <c r="BO55" s="97">
        <v>25.510897786896603</v>
      </c>
      <c r="BP55" s="97">
        <v>24.631162552660804</v>
      </c>
      <c r="BQ55" s="97">
        <v>25.451711248739688</v>
      </c>
      <c r="BR55" s="97">
        <v>25.235167521121177</v>
      </c>
      <c r="BS55" s="97">
        <v>26.464549593264369</v>
      </c>
      <c r="BT55" s="97">
        <v>25.77764989969528</v>
      </c>
      <c r="BU55" s="97">
        <v>26.573730919154663</v>
      </c>
      <c r="BV55" s="97">
        <v>26.728502200643877</v>
      </c>
      <c r="BW55" s="97">
        <v>26.8344440997551</v>
      </c>
      <c r="BX55" s="97">
        <v>27.052933232817072</v>
      </c>
      <c r="BY55" s="97">
        <v>27.846041249667174</v>
      </c>
      <c r="BZ55" s="97">
        <v>27.088879717015381</v>
      </c>
      <c r="CA55" s="97">
        <v>28.791939781296421</v>
      </c>
      <c r="CB55" s="97">
        <v>31.40023566291849</v>
      </c>
      <c r="CC55" s="97">
        <v>30.479234069076121</v>
      </c>
      <c r="CD55" s="97">
        <v>29.516352185089094</v>
      </c>
      <c r="CE55" s="97">
        <v>30.303347665705584</v>
      </c>
      <c r="CF55" s="97">
        <v>33.437251934453705</v>
      </c>
      <c r="CG55" s="97">
        <v>36.167174748182013</v>
      </c>
      <c r="CH55" s="97" t="e">
        <v>#REF!</v>
      </c>
      <c r="CI55" s="97">
        <v>36.419647203470753</v>
      </c>
      <c r="CJ55" s="97">
        <v>35.842250337652878</v>
      </c>
      <c r="CK55" s="97">
        <v>35.772579610066437</v>
      </c>
      <c r="CL55" s="97">
        <v>33.628998059705225</v>
      </c>
      <c r="CM55" s="97">
        <v>34.49848479248233</v>
      </c>
      <c r="CN55" s="97">
        <v>33.158255129307157</v>
      </c>
      <c r="CO55" s="97">
        <v>33.022076960484164</v>
      </c>
      <c r="CP55" s="97">
        <v>32.433120827926253</v>
      </c>
      <c r="CQ55" s="97">
        <v>32.985150070388336</v>
      </c>
      <c r="CR55" s="97">
        <v>31.817290880941385</v>
      </c>
      <c r="CS55" s="97">
        <v>31.903385214226542</v>
      </c>
      <c r="CT55" s="97">
        <v>32.428433966888498</v>
      </c>
      <c r="CU55" s="97">
        <v>33.075269788807717</v>
      </c>
      <c r="CV55" s="97">
        <v>33.578622107054457</v>
      </c>
      <c r="CW55" s="97">
        <v>34.446454236825446</v>
      </c>
      <c r="CX55" s="97">
        <v>34.400976009334819</v>
      </c>
    </row>
    <row r="56" spans="1:102" ht="15" customHeight="1" x14ac:dyDescent="0.25">
      <c r="A56" s="80" t="s">
        <v>82</v>
      </c>
      <c r="B56" s="81"/>
      <c r="C56" s="81"/>
      <c r="D56" s="98"/>
      <c r="E56" s="84">
        <v>6.7084622670835676</v>
      </c>
      <c r="F56" s="85">
        <v>8.4313465522525792</v>
      </c>
      <c r="G56" s="85">
        <v>8.1370071637307344</v>
      </c>
      <c r="H56" s="85">
        <v>11.834055058854307</v>
      </c>
      <c r="I56" s="85">
        <v>15.21772163244918</v>
      </c>
      <c r="J56" s="85">
        <v>16.734101045677377</v>
      </c>
      <c r="K56" s="85">
        <v>18.151477946418787</v>
      </c>
      <c r="L56" s="85">
        <v>19.691836402733863</v>
      </c>
      <c r="M56" s="85">
        <v>19.161781674156366</v>
      </c>
      <c r="N56" s="85">
        <v>20.202557137672379</v>
      </c>
      <c r="O56" s="85">
        <v>20.12651403721609</v>
      </c>
      <c r="P56" s="85">
        <v>19.390496223565535</v>
      </c>
      <c r="Q56" s="85">
        <v>18.985400669981264</v>
      </c>
      <c r="R56" s="85">
        <v>19.872348618181341</v>
      </c>
      <c r="S56" s="85">
        <v>20.639430200069295</v>
      </c>
      <c r="T56" s="85">
        <v>19.339037194260726</v>
      </c>
      <c r="U56" s="85">
        <v>19.838134256839346</v>
      </c>
      <c r="V56" s="85">
        <v>20.155754924834575</v>
      </c>
      <c r="W56" s="85">
        <v>21.284841146978962</v>
      </c>
      <c r="X56" s="85">
        <v>21.774895434023584</v>
      </c>
      <c r="Y56" s="85">
        <v>21.160939677829585</v>
      </c>
      <c r="Z56" s="85">
        <v>21.416889206315329</v>
      </c>
      <c r="AA56" s="85">
        <v>21.880664324853708</v>
      </c>
      <c r="AB56" s="85">
        <v>21.028493605539648</v>
      </c>
      <c r="AC56" s="85">
        <v>19.682112877556165</v>
      </c>
      <c r="AD56" s="85">
        <v>19.423213369466424</v>
      </c>
      <c r="AE56" s="85">
        <v>18.572741794026072</v>
      </c>
      <c r="AF56" s="85">
        <v>19.280312628465339</v>
      </c>
      <c r="AG56" s="85">
        <v>19.350711603063306</v>
      </c>
      <c r="AH56" s="85">
        <v>18.378802584871163</v>
      </c>
      <c r="AI56" s="85">
        <v>19.083148794736573</v>
      </c>
      <c r="AJ56" s="85">
        <v>18.003777878057623</v>
      </c>
      <c r="AK56" s="85">
        <v>17.934763783565423</v>
      </c>
      <c r="AL56" s="85">
        <v>17.500125107803598</v>
      </c>
      <c r="AM56" s="85">
        <v>18.634627056403666</v>
      </c>
      <c r="AN56" s="85">
        <v>19.673807833721959</v>
      </c>
      <c r="AO56" s="85">
        <v>19.585869192209007</v>
      </c>
      <c r="AP56" s="85">
        <v>19.922160181541997</v>
      </c>
      <c r="AQ56" s="85">
        <v>22.633770326153456</v>
      </c>
      <c r="AR56" s="85">
        <v>22.940753400030367</v>
      </c>
      <c r="AS56" s="85">
        <v>22.46075966279615</v>
      </c>
      <c r="AT56" s="85">
        <v>21.585569056807579</v>
      </c>
      <c r="AU56" s="85">
        <v>22.072717899731096</v>
      </c>
      <c r="AV56" s="85">
        <v>21.12452068707119</v>
      </c>
      <c r="AW56" s="85">
        <v>21.26639199902327</v>
      </c>
      <c r="AX56" s="85">
        <v>20.12429936769885</v>
      </c>
      <c r="AY56" s="85">
        <v>20.495298149514831</v>
      </c>
      <c r="AZ56" s="85">
        <v>20.15716948800614</v>
      </c>
      <c r="BA56" s="85">
        <v>19.742872731192094</v>
      </c>
      <c r="BB56" s="85">
        <v>20.012187352842918</v>
      </c>
      <c r="BC56" s="85">
        <v>20.274150925325014</v>
      </c>
      <c r="BD56" s="85">
        <v>20.191062890107059</v>
      </c>
      <c r="BE56" s="85">
        <v>21.485923078761836</v>
      </c>
      <c r="BF56" s="85">
        <v>21.296203673736532</v>
      </c>
      <c r="BG56" s="85">
        <v>22.184927118367096</v>
      </c>
      <c r="BH56" s="85">
        <v>21.756955959539265</v>
      </c>
      <c r="BI56" s="85">
        <v>22.12191318404378</v>
      </c>
      <c r="BJ56" s="85">
        <v>22.918649168646127</v>
      </c>
      <c r="BK56" s="85">
        <v>22.527328523334564</v>
      </c>
      <c r="BL56" s="85">
        <v>23.438849437710786</v>
      </c>
      <c r="BM56" s="85">
        <v>23.452116410278069</v>
      </c>
      <c r="BN56" s="85">
        <v>22.487699427377006</v>
      </c>
      <c r="BO56" s="85">
        <v>24.659063626799551</v>
      </c>
      <c r="BP56" s="85">
        <v>23.814475828222555</v>
      </c>
      <c r="BQ56" s="85">
        <v>24.63297613909748</v>
      </c>
      <c r="BR56" s="85">
        <v>24.588920679218859</v>
      </c>
      <c r="BS56" s="85">
        <v>25.960234630803207</v>
      </c>
      <c r="BT56" s="85">
        <v>25.230328617757362</v>
      </c>
      <c r="BU56" s="85">
        <v>25.850473327743035</v>
      </c>
      <c r="BV56" s="85">
        <v>26.315223241880542</v>
      </c>
      <c r="BW56" s="85">
        <v>26.75414476840762</v>
      </c>
      <c r="BX56" s="85">
        <v>26.979825493722394</v>
      </c>
      <c r="BY56" s="85">
        <v>27.750509816989954</v>
      </c>
      <c r="BZ56" s="85">
        <v>27.004179198521832</v>
      </c>
      <c r="CA56" s="85">
        <v>28.503257876645222</v>
      </c>
      <c r="CB56" s="85">
        <v>31.059870868016642</v>
      </c>
      <c r="CC56" s="85">
        <v>30.102235291587711</v>
      </c>
      <c r="CD56" s="85">
        <v>29.488984787001296</v>
      </c>
      <c r="CE56" s="85">
        <v>29.947148799859786</v>
      </c>
      <c r="CF56" s="85">
        <v>32.776782065219756</v>
      </c>
      <c r="CG56" s="85">
        <v>34.781369376610058</v>
      </c>
      <c r="CH56" s="85" t="e">
        <v>#REF!</v>
      </c>
      <c r="CI56" s="85">
        <v>35.787179724666728</v>
      </c>
      <c r="CJ56" s="85">
        <v>35.18581335875141</v>
      </c>
      <c r="CK56" s="85">
        <v>35.232737979867821</v>
      </c>
      <c r="CL56" s="85">
        <v>33.595541797772896</v>
      </c>
      <c r="CM56" s="85">
        <v>34.090848688754271</v>
      </c>
      <c r="CN56" s="85">
        <v>32.678364207309066</v>
      </c>
      <c r="CO56" s="85">
        <v>32.717084808136214</v>
      </c>
      <c r="CP56" s="85">
        <v>32.414325625498755</v>
      </c>
      <c r="CQ56" s="85">
        <v>32.700184956740621</v>
      </c>
      <c r="CR56" s="85">
        <v>31.505486617789764</v>
      </c>
      <c r="CS56" s="85">
        <v>31.604592987733572</v>
      </c>
      <c r="CT56" s="85">
        <v>32.409741173211827</v>
      </c>
      <c r="CU56" s="85">
        <v>32.794335209905995</v>
      </c>
      <c r="CV56" s="85">
        <v>33.266361320059964</v>
      </c>
      <c r="CW56" s="85">
        <v>34.206179163753227</v>
      </c>
      <c r="CX56" s="85">
        <v>34.376819043449942</v>
      </c>
    </row>
    <row r="57" spans="1:102" ht="15" customHeight="1" x14ac:dyDescent="0.25">
      <c r="A57" s="55"/>
      <c r="B57" s="56" t="s">
        <v>4</v>
      </c>
      <c r="C57" s="56" t="s">
        <v>56</v>
      </c>
      <c r="D57" s="106"/>
      <c r="E57" s="59">
        <v>4.1181583209525536</v>
      </c>
      <c r="F57" s="60">
        <v>4.8620725126540156</v>
      </c>
      <c r="G57" s="60">
        <v>4.5343410531049591</v>
      </c>
      <c r="H57" s="60">
        <v>2.9944775354022282</v>
      </c>
      <c r="I57" s="60">
        <v>3.5159503191701371</v>
      </c>
      <c r="J57" s="60">
        <v>4.3970299384686999</v>
      </c>
      <c r="K57" s="60">
        <v>5.7695071869964618</v>
      </c>
      <c r="L57" s="60">
        <v>5.6165623708746022</v>
      </c>
      <c r="M57" s="60">
        <v>5.2297321263888481</v>
      </c>
      <c r="N57" s="60">
        <v>5.3057179609453042</v>
      </c>
      <c r="O57" s="60">
        <v>5.9901469366513886</v>
      </c>
      <c r="P57" s="60">
        <v>6.2781797766968479</v>
      </c>
      <c r="Q57" s="60">
        <v>6.7627649907919212</v>
      </c>
      <c r="R57" s="60">
        <v>5.9513010268992836</v>
      </c>
      <c r="S57" s="60">
        <v>6.9864671972610921</v>
      </c>
      <c r="T57" s="60">
        <v>6.5351754388831882</v>
      </c>
      <c r="U57" s="60">
        <v>7.7073191595912522</v>
      </c>
      <c r="V57" s="60">
        <v>6.8040082661359387</v>
      </c>
      <c r="W57" s="60">
        <v>7.4582610757322669</v>
      </c>
      <c r="X57" s="60">
        <v>8.5757772285673823</v>
      </c>
      <c r="Y57" s="60">
        <v>8.4009662206922275</v>
      </c>
      <c r="Z57" s="60">
        <v>7.4577251797974906</v>
      </c>
      <c r="AA57" s="60">
        <v>8.6316609953461381</v>
      </c>
      <c r="AB57" s="60">
        <v>8.0927315820003098</v>
      </c>
      <c r="AC57" s="60">
        <v>7.8055212862968322</v>
      </c>
      <c r="AD57" s="60">
        <v>6.5256656471577852</v>
      </c>
      <c r="AE57" s="60">
        <v>7.5362381152931466</v>
      </c>
      <c r="AF57" s="60">
        <v>8.5052729113539041</v>
      </c>
      <c r="AG57" s="60">
        <v>8.0640329892850975</v>
      </c>
      <c r="AH57" s="60">
        <v>6.7963847757796261</v>
      </c>
      <c r="AI57" s="60">
        <v>8.3055219155148521</v>
      </c>
      <c r="AJ57" s="60">
        <v>8.3058546426185593</v>
      </c>
      <c r="AK57" s="60">
        <v>7.5667756450702779</v>
      </c>
      <c r="AL57" s="60">
        <v>6.1306221358272097</v>
      </c>
      <c r="AM57" s="60">
        <v>7.4812640989941741</v>
      </c>
      <c r="AN57" s="60">
        <v>8.5876359057209211</v>
      </c>
      <c r="AO57" s="60">
        <v>7.8979797680842232</v>
      </c>
      <c r="AP57" s="60">
        <v>6.5602209179169533</v>
      </c>
      <c r="AQ57" s="60">
        <v>7.1572774284600795</v>
      </c>
      <c r="AR57" s="60">
        <v>8.1413765380125973</v>
      </c>
      <c r="AS57" s="60">
        <v>8.4685216895232696</v>
      </c>
      <c r="AT57" s="60">
        <v>6.5609401432721937</v>
      </c>
      <c r="AU57" s="60">
        <v>7.8862273649183008</v>
      </c>
      <c r="AV57" s="60">
        <v>8.7189612380803769</v>
      </c>
      <c r="AW57" s="60">
        <v>8.9424789557784372</v>
      </c>
      <c r="AX57" s="60">
        <v>6.4513444849575832</v>
      </c>
      <c r="AY57" s="60">
        <v>7.1940335590133158</v>
      </c>
      <c r="AZ57" s="60">
        <v>9.7665736546434214</v>
      </c>
      <c r="BA57" s="60">
        <v>9.5193022415008155</v>
      </c>
      <c r="BB57" s="60">
        <v>7.2594791860710286</v>
      </c>
      <c r="BC57" s="60">
        <v>8.3519809672018503</v>
      </c>
      <c r="BD57" s="60">
        <v>9.721469249359604</v>
      </c>
      <c r="BE57" s="60">
        <v>10.242040608496279</v>
      </c>
      <c r="BF57" s="60">
        <v>8.9460311893550131</v>
      </c>
      <c r="BG57" s="60">
        <v>9.9330873474745509</v>
      </c>
      <c r="BH57" s="60">
        <v>10.098890644507174</v>
      </c>
      <c r="BI57" s="60">
        <v>10.08898813270995</v>
      </c>
      <c r="BJ57" s="60">
        <v>9.5701162504064214</v>
      </c>
      <c r="BK57" s="60">
        <v>10.011871492052071</v>
      </c>
      <c r="BL57" s="60">
        <v>10.663296548729297</v>
      </c>
      <c r="BM57" s="60">
        <v>10.000950850925621</v>
      </c>
      <c r="BN57" s="60">
        <v>7.0089296182480147</v>
      </c>
      <c r="BO57" s="60">
        <v>9.0167205380581343</v>
      </c>
      <c r="BP57" s="60">
        <v>9.1711413736446712</v>
      </c>
      <c r="BQ57" s="60">
        <v>9.0298755480174275</v>
      </c>
      <c r="BR57" s="60">
        <v>7.3706825055531606</v>
      </c>
      <c r="BS57" s="60">
        <v>8.0503970976725121</v>
      </c>
      <c r="BT57" s="60">
        <v>8.5492105835315808</v>
      </c>
      <c r="BU57" s="60">
        <v>8.9154741906598343</v>
      </c>
      <c r="BV57" s="60">
        <v>6.7678735529717553</v>
      </c>
      <c r="BW57" s="60">
        <v>8.1466730597240051</v>
      </c>
      <c r="BX57" s="60">
        <v>8.5668129290438806</v>
      </c>
      <c r="BY57" s="60">
        <v>8.6034677585140518</v>
      </c>
      <c r="BZ57" s="60">
        <v>6.6465674200493821</v>
      </c>
      <c r="CA57" s="60">
        <v>9.3174339380675431</v>
      </c>
      <c r="CB57" s="60">
        <v>10.029992567095036</v>
      </c>
      <c r="CC57" s="60">
        <v>8.8730533129406375</v>
      </c>
      <c r="CD57" s="60">
        <v>6.2468280182253269</v>
      </c>
      <c r="CE57" s="60">
        <v>7.7071473711896292</v>
      </c>
      <c r="CF57" s="60">
        <v>9.3511900606691309</v>
      </c>
      <c r="CG57" s="60">
        <v>9.3044919687979206</v>
      </c>
      <c r="CH57" s="60">
        <v>7.3519404126898307</v>
      </c>
      <c r="CI57" s="60">
        <v>7.9232868155061267</v>
      </c>
      <c r="CJ57" s="60">
        <v>8.1396939387041929</v>
      </c>
      <c r="CK57" s="60">
        <v>8.9853386203650754</v>
      </c>
      <c r="CL57" s="60">
        <v>6.3524884915892725</v>
      </c>
      <c r="CM57" s="60">
        <v>6.9940987817957083</v>
      </c>
      <c r="CN57" s="60">
        <v>8.3967063100338493</v>
      </c>
      <c r="CO57" s="60">
        <v>8.3764822718130585</v>
      </c>
      <c r="CP57" s="60">
        <v>6.3112651164905307</v>
      </c>
      <c r="CQ57" s="60">
        <v>6.958975928133988</v>
      </c>
      <c r="CR57" s="60">
        <v>8.6900765682035885</v>
      </c>
      <c r="CS57" s="60">
        <v>9.1932008921843931</v>
      </c>
      <c r="CT57" s="60">
        <v>5.8609993948623016</v>
      </c>
      <c r="CU57" s="431">
        <v>6.657178755262164</v>
      </c>
      <c r="CV57" s="431">
        <v>6.7769762151005164</v>
      </c>
      <c r="CW57" s="431">
        <v>7.2333495519119575</v>
      </c>
      <c r="CX57" s="431">
        <v>5.1720229252283803</v>
      </c>
    </row>
    <row r="58" spans="1:102" ht="3.75" customHeight="1" x14ac:dyDescent="0.25">
      <c r="A58" s="55"/>
      <c r="B58" s="56"/>
      <c r="C58" s="56"/>
      <c r="D58" s="58"/>
      <c r="E58" s="58"/>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432"/>
      <c r="CV58" s="432"/>
      <c r="CW58" s="432"/>
      <c r="CX58" s="432"/>
    </row>
    <row r="59" spans="1:102" ht="15" customHeight="1" x14ac:dyDescent="0.25">
      <c r="A59" s="99" t="s">
        <v>42</v>
      </c>
      <c r="B59" s="100"/>
      <c r="C59" s="100"/>
      <c r="D59" s="101"/>
      <c r="E59" s="102">
        <v>4.3545322101899524</v>
      </c>
      <c r="F59" s="103">
        <v>5.5400185828414283</v>
      </c>
      <c r="G59" s="103">
        <v>5.5320212047802215</v>
      </c>
      <c r="H59" s="103">
        <v>11.402343886747689</v>
      </c>
      <c r="I59" s="103">
        <v>13.664010228233007</v>
      </c>
      <c r="J59" s="103">
        <v>13.762542877267189</v>
      </c>
      <c r="K59" s="103">
        <v>14.108895769338883</v>
      </c>
      <c r="L59" s="103">
        <v>15.702193947767054</v>
      </c>
      <c r="M59" s="103">
        <v>15.317157225412032</v>
      </c>
      <c r="N59" s="103">
        <v>16.579906223870246</v>
      </c>
      <c r="O59" s="103">
        <v>16.017557091083482</v>
      </c>
      <c r="P59" s="103">
        <v>15.076226738692657</v>
      </c>
      <c r="Q59" s="103">
        <v>14.047871125756128</v>
      </c>
      <c r="R59" s="103">
        <v>15.231057806574164</v>
      </c>
      <c r="S59" s="103">
        <v>15.367121228855005</v>
      </c>
      <c r="T59" s="103">
        <v>14.885992523985228</v>
      </c>
      <c r="U59" s="103">
        <v>13.824615062500186</v>
      </c>
      <c r="V59" s="103">
        <v>15.138845037251865</v>
      </c>
      <c r="W59" s="103">
        <v>16.52346224089964</v>
      </c>
      <c r="X59" s="103">
        <v>15.461136299098492</v>
      </c>
      <c r="Y59" s="103">
        <v>14.594552672319807</v>
      </c>
      <c r="Z59" s="103">
        <v>15.355155244361477</v>
      </c>
      <c r="AA59" s="103">
        <v>15.603140209729546</v>
      </c>
      <c r="AB59" s="103">
        <v>15.332297636865405</v>
      </c>
      <c r="AC59" s="103">
        <v>13.796964937234188</v>
      </c>
      <c r="AD59" s="103">
        <v>14.467395784697922</v>
      </c>
      <c r="AE59" s="103">
        <v>13.447082892845891</v>
      </c>
      <c r="AF59" s="103">
        <v>13.327050099266971</v>
      </c>
      <c r="AG59" s="103">
        <v>13.399067633823849</v>
      </c>
      <c r="AH59" s="103">
        <v>12.626751933556402</v>
      </c>
      <c r="AI59" s="103">
        <v>11.703771673567541</v>
      </c>
      <c r="AJ59" s="103">
        <v>10.641408218326777</v>
      </c>
      <c r="AK59" s="103">
        <v>11.304283917848915</v>
      </c>
      <c r="AL59" s="103">
        <v>12.486309424994554</v>
      </c>
      <c r="AM59" s="103">
        <v>11.959036759701359</v>
      </c>
      <c r="AN59" s="103">
        <v>11.857610563131232</v>
      </c>
      <c r="AO59" s="103">
        <v>12.392244949374811</v>
      </c>
      <c r="AP59" s="103">
        <v>14.718483541435342</v>
      </c>
      <c r="AQ59" s="103">
        <v>15.812373866864164</v>
      </c>
      <c r="AR59" s="103">
        <v>15.160616716525722</v>
      </c>
      <c r="AS59" s="103">
        <v>14.295964487832119</v>
      </c>
      <c r="AT59" s="103">
        <v>16.179683974466748</v>
      </c>
      <c r="AU59" s="103">
        <v>14.721459206710325</v>
      </c>
      <c r="AV59" s="103">
        <v>12.688671183006331</v>
      </c>
      <c r="AW59" s="103">
        <v>12.566118448802612</v>
      </c>
      <c r="AX59" s="103">
        <v>15.275311224500307</v>
      </c>
      <c r="AY59" s="103">
        <v>13.960474217831569</v>
      </c>
      <c r="AZ59" s="103">
        <v>10.931550848557384</v>
      </c>
      <c r="BA59" s="103">
        <v>10.743809780608466</v>
      </c>
      <c r="BB59" s="103">
        <v>14.499699187019713</v>
      </c>
      <c r="BC59" s="103">
        <v>13.294399087836121</v>
      </c>
      <c r="BD59" s="103">
        <v>11.57564314476098</v>
      </c>
      <c r="BE59" s="103">
        <v>12.205994916158904</v>
      </c>
      <c r="BF59" s="103">
        <v>14.075984239433618</v>
      </c>
      <c r="BG59" s="103">
        <v>13.371598492996142</v>
      </c>
      <c r="BH59" s="103">
        <v>12.476751929307808</v>
      </c>
      <c r="BI59" s="103">
        <v>12.845184886382466</v>
      </c>
      <c r="BJ59" s="103">
        <v>14.69222442065646</v>
      </c>
      <c r="BK59" s="103">
        <v>13.482641077993197</v>
      </c>
      <c r="BL59" s="103">
        <v>13.724744866530628</v>
      </c>
      <c r="BM59" s="103">
        <v>14.296026924902447</v>
      </c>
      <c r="BN59" s="103">
        <v>16.46400230911819</v>
      </c>
      <c r="BO59" s="103">
        <v>16.494177248838472</v>
      </c>
      <c r="BP59" s="103">
        <v>15.460021179016135</v>
      </c>
      <c r="BQ59" s="103">
        <v>16.421835700722259</v>
      </c>
      <c r="BR59" s="103">
        <v>17.864485015568018</v>
      </c>
      <c r="BS59" s="103">
        <v>18.414152495591857</v>
      </c>
      <c r="BT59" s="103">
        <v>17.228439316163698</v>
      </c>
      <c r="BU59" s="103">
        <v>17.65825672849483</v>
      </c>
      <c r="BV59" s="103">
        <v>19.960628647672124</v>
      </c>
      <c r="BW59" s="103">
        <v>18.687771040031098</v>
      </c>
      <c r="BX59" s="103">
        <v>18.486120303773195</v>
      </c>
      <c r="BY59" s="103">
        <v>19.242573491153124</v>
      </c>
      <c r="BZ59" s="103">
        <v>20.442312296965994</v>
      </c>
      <c r="CA59" s="103">
        <v>19.474505843228876</v>
      </c>
      <c r="CB59" s="103">
        <v>21.370243095823458</v>
      </c>
      <c r="CC59" s="103">
        <v>21.606180756135487</v>
      </c>
      <c r="CD59" s="103">
        <v>23.269524166863768</v>
      </c>
      <c r="CE59" s="103">
        <v>22.596200294515953</v>
      </c>
      <c r="CF59" s="103">
        <v>24.086061873784576</v>
      </c>
      <c r="CG59" s="103">
        <v>26.862682779384095</v>
      </c>
      <c r="CH59" s="103" t="e">
        <v>#REF!</v>
      </c>
      <c r="CI59" s="103">
        <v>28.496360387964625</v>
      </c>
      <c r="CJ59" s="103">
        <v>27.702556398948687</v>
      </c>
      <c r="CK59" s="103">
        <v>26.78724098970136</v>
      </c>
      <c r="CL59" s="103">
        <v>27.276509568115952</v>
      </c>
      <c r="CM59" s="103">
        <v>27.504386010686627</v>
      </c>
      <c r="CN59" s="103">
        <v>24.761548819273312</v>
      </c>
      <c r="CO59" s="103">
        <v>24.645594688671103</v>
      </c>
      <c r="CP59" s="103">
        <v>26.121855711435721</v>
      </c>
      <c r="CQ59" s="103">
        <v>26.026174142254355</v>
      </c>
      <c r="CR59" s="103">
        <v>23.127214312737795</v>
      </c>
      <c r="CS59" s="103">
        <v>22.710184322042153</v>
      </c>
      <c r="CT59" s="103">
        <v>26.567434572026194</v>
      </c>
      <c r="CU59" s="103">
        <v>26.418091033545554</v>
      </c>
      <c r="CV59" s="103">
        <v>26.801645891953939</v>
      </c>
      <c r="CW59" s="103">
        <v>27.213104684913485</v>
      </c>
      <c r="CX59" s="103">
        <v>29.22895308410644</v>
      </c>
    </row>
    <row r="60" spans="1:102" ht="15" customHeight="1" x14ac:dyDescent="0.25">
      <c r="A60" s="104" t="s">
        <v>83</v>
      </c>
      <c r="B60" s="82"/>
      <c r="C60" s="82"/>
      <c r="D60" s="105"/>
      <c r="E60" s="84"/>
      <c r="F60" s="85">
        <v>3.5692740395985636</v>
      </c>
      <c r="G60" s="85">
        <v>3.6026661106257736</v>
      </c>
      <c r="H60" s="85">
        <v>8.8395775234520801</v>
      </c>
      <c r="I60" s="85">
        <v>11.701771313279046</v>
      </c>
      <c r="J60" s="85">
        <v>12.337071107208676</v>
      </c>
      <c r="K60" s="85">
        <v>12.381970759422325</v>
      </c>
      <c r="L60" s="85">
        <v>14.075274031859259</v>
      </c>
      <c r="M60" s="85">
        <v>13.932049547767518</v>
      </c>
      <c r="N60" s="85">
        <v>14.896839176727074</v>
      </c>
      <c r="O60" s="85">
        <v>14.136367100564701</v>
      </c>
      <c r="P60" s="85">
        <v>13.112316446868684</v>
      </c>
      <c r="Q60" s="85">
        <v>12.22263567918934</v>
      </c>
      <c r="R60" s="85">
        <v>13.921047591282058</v>
      </c>
      <c r="S60" s="85">
        <v>13.652963002808207</v>
      </c>
      <c r="T60" s="85">
        <v>12.803861755377536</v>
      </c>
      <c r="U60" s="85">
        <v>12.130815097248094</v>
      </c>
      <c r="V60" s="85">
        <v>13.351746658698636</v>
      </c>
      <c r="W60" s="85">
        <v>13.826580071246696</v>
      </c>
      <c r="X60" s="85">
        <v>13.199118205456202</v>
      </c>
      <c r="Y60" s="85">
        <v>12.75997345713736</v>
      </c>
      <c r="Z60" s="85">
        <v>13.95916402651784</v>
      </c>
      <c r="AA60" s="85">
        <v>13.24900332950757</v>
      </c>
      <c r="AB60" s="85">
        <v>12.93576202353934</v>
      </c>
      <c r="AC60" s="85">
        <v>11.876591591259333</v>
      </c>
      <c r="AD60" s="85">
        <v>12.897547722308639</v>
      </c>
      <c r="AE60" s="85">
        <v>11.036503678732927</v>
      </c>
      <c r="AF60" s="85">
        <v>10.775039717111436</v>
      </c>
      <c r="AG60" s="85">
        <v>11.286678613778209</v>
      </c>
      <c r="AH60" s="85">
        <v>11.58241780909154</v>
      </c>
      <c r="AI60" s="85">
        <v>10.777626879221719</v>
      </c>
      <c r="AJ60" s="85">
        <v>9.6979232354390632</v>
      </c>
      <c r="AK60" s="85">
        <v>10.367988138495145</v>
      </c>
      <c r="AL60" s="85">
        <v>11.369502971976388</v>
      </c>
      <c r="AM60" s="85">
        <v>11.153362957409492</v>
      </c>
      <c r="AN60" s="85">
        <v>11.086171928001042</v>
      </c>
      <c r="AO60" s="85">
        <v>11.68788942412478</v>
      </c>
      <c r="AP60" s="85">
        <v>13.361939263625045</v>
      </c>
      <c r="AQ60" s="85">
        <v>15.47649289769338</v>
      </c>
      <c r="AR60" s="85">
        <v>14.79937686201777</v>
      </c>
      <c r="AS60" s="85">
        <v>13.99223797327288</v>
      </c>
      <c r="AT60" s="85">
        <v>15.024628913535382</v>
      </c>
      <c r="AU60" s="85">
        <v>14.186490534812798</v>
      </c>
      <c r="AV60" s="85">
        <v>12.405559448990815</v>
      </c>
      <c r="AW60" s="85">
        <v>12.323913043244833</v>
      </c>
      <c r="AX60" s="85">
        <v>13.672954882741266</v>
      </c>
      <c r="AY60" s="85">
        <v>13.301264590501518</v>
      </c>
      <c r="AZ60" s="85">
        <v>10.39059583336272</v>
      </c>
      <c r="BA60" s="85">
        <v>10.223570489691278</v>
      </c>
      <c r="BB60" s="85">
        <v>12.752708166771887</v>
      </c>
      <c r="BC60" s="85">
        <v>11.922169958123163</v>
      </c>
      <c r="BD60" s="85">
        <v>10.469593640747457</v>
      </c>
      <c r="BE60" s="85">
        <v>11.243882470265561</v>
      </c>
      <c r="BF60" s="85">
        <v>12.350172484381519</v>
      </c>
      <c r="BG60" s="85">
        <v>12.251839770892545</v>
      </c>
      <c r="BH60" s="85">
        <v>11.658065315032092</v>
      </c>
      <c r="BI60" s="85">
        <v>12.03292505133383</v>
      </c>
      <c r="BJ60" s="85">
        <v>13.348532918239703</v>
      </c>
      <c r="BK60" s="85">
        <v>12.515457031282491</v>
      </c>
      <c r="BL60" s="85">
        <v>12.775552888981487</v>
      </c>
      <c r="BM60" s="85">
        <v>13.451165559352447</v>
      </c>
      <c r="BN60" s="85">
        <v>15.478769809128991</v>
      </c>
      <c r="BO60" s="85">
        <v>15.642343088741418</v>
      </c>
      <c r="BP60" s="85">
        <v>14.643334454577886</v>
      </c>
      <c r="BQ60" s="85">
        <v>15.60310059108005</v>
      </c>
      <c r="BR60" s="85">
        <v>17.2182381736657</v>
      </c>
      <c r="BS60" s="85">
        <v>17.909837533130695</v>
      </c>
      <c r="BT60" s="85">
        <v>16.681118034225779</v>
      </c>
      <c r="BU60" s="85">
        <v>16.934999137083203</v>
      </c>
      <c r="BV60" s="85">
        <v>19.547349688908788</v>
      </c>
      <c r="BW60" s="85">
        <v>18.607471708683619</v>
      </c>
      <c r="BX60" s="85">
        <v>18.413012564678517</v>
      </c>
      <c r="BY60" s="85">
        <v>19.147042058475904</v>
      </c>
      <c r="BZ60" s="85">
        <v>20.357611778472446</v>
      </c>
      <c r="CA60" s="85">
        <v>19.185823938577677</v>
      </c>
      <c r="CB60" s="85">
        <v>21.029878300921609</v>
      </c>
      <c r="CC60" s="85">
        <v>21.229181978647077</v>
      </c>
      <c r="CD60" s="85">
        <v>23.24215676877597</v>
      </c>
      <c r="CE60" s="85">
        <v>22.240001428670155</v>
      </c>
      <c r="CF60" s="85">
        <v>23.425592004550627</v>
      </c>
      <c r="CG60" s="85">
        <v>25.47687740781214</v>
      </c>
      <c r="CH60" s="85" t="e">
        <v>#REF!</v>
      </c>
      <c r="CI60" s="85">
        <v>27.863892909160597</v>
      </c>
      <c r="CJ60" s="85">
        <v>27.046119420047219</v>
      </c>
      <c r="CK60" s="85">
        <v>26.24739935950274</v>
      </c>
      <c r="CL60" s="85">
        <v>27.243053306183626</v>
      </c>
      <c r="CM60" s="85">
        <v>27.096749906958571</v>
      </c>
      <c r="CN60" s="85">
        <v>24.28165789727522</v>
      </c>
      <c r="CO60" s="85">
        <v>24.340602536323157</v>
      </c>
      <c r="CP60" s="85">
        <v>26.103060509008223</v>
      </c>
      <c r="CQ60" s="85">
        <v>25.74120902860664</v>
      </c>
      <c r="CR60" s="85">
        <v>22.815410049586173</v>
      </c>
      <c r="CS60" s="85">
        <v>22.411392095549182</v>
      </c>
      <c r="CT60" s="85">
        <v>26.548741778349527</v>
      </c>
      <c r="CU60" s="85">
        <v>26.137156454643829</v>
      </c>
      <c r="CV60" s="85">
        <v>26.48938510495945</v>
      </c>
      <c r="CW60" s="85">
        <v>26.972829611841263</v>
      </c>
      <c r="CX60" s="85">
        <v>29.204796118221555</v>
      </c>
    </row>
    <row r="61" spans="1:102" x14ac:dyDescent="0.25">
      <c r="A61" s="163" t="s">
        <v>48</v>
      </c>
      <c r="B61" s="16"/>
      <c r="C61" s="16"/>
      <c r="D61" s="16"/>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7"/>
      <c r="AJ61" s="17"/>
      <c r="AK61" s="17"/>
      <c r="AL61" s="17"/>
      <c r="AM61" s="17"/>
      <c r="AN61" s="17"/>
      <c r="AO61" s="19"/>
      <c r="AP61" s="19"/>
      <c r="AQ61" s="19"/>
      <c r="AR61" s="19"/>
      <c r="AS61" s="19"/>
      <c r="AT61" s="19"/>
      <c r="AU61" s="16"/>
      <c r="AV61" s="19"/>
      <c r="AW61" s="19"/>
      <c r="AX61" s="16"/>
      <c r="AY61" s="16"/>
      <c r="AZ61" s="19"/>
      <c r="BA61" s="16"/>
      <c r="BB61" s="16"/>
      <c r="BC61" s="16"/>
      <c r="BD61" s="16"/>
      <c r="BE61" s="16"/>
      <c r="BF61" s="16"/>
      <c r="BG61" s="16"/>
      <c r="BH61" s="16"/>
      <c r="BI61" s="16"/>
      <c r="BJ61" s="25"/>
      <c r="BO61" s="16"/>
      <c r="BP61" s="16"/>
      <c r="BQ61" s="16"/>
      <c r="BR61" s="16"/>
      <c r="BS61" s="28"/>
      <c r="BT61" s="16"/>
      <c r="BU61" s="16"/>
      <c r="BV61" s="16"/>
      <c r="BW61" s="16"/>
      <c r="BX61" s="16"/>
      <c r="BY61" s="16"/>
      <c r="BZ61" s="16"/>
      <c r="CA61" s="16"/>
      <c r="CB61" s="16"/>
      <c r="CC61" s="16"/>
      <c r="CD61" s="16"/>
      <c r="CE61" s="16"/>
      <c r="CF61" s="16"/>
      <c r="CG61" s="16"/>
      <c r="CH61" s="16"/>
      <c r="CI61" s="16"/>
      <c r="CJ61" s="16"/>
      <c r="CK61" s="16"/>
      <c r="CL61" s="16"/>
      <c r="CM61" s="16"/>
      <c r="CN61" s="16"/>
      <c r="CO61" s="16"/>
      <c r="CP61" s="16"/>
      <c r="CQ61" s="16"/>
      <c r="CR61" s="16"/>
      <c r="CS61" s="16"/>
      <c r="CT61" s="16"/>
      <c r="CU61" s="16"/>
      <c r="CV61" s="16"/>
      <c r="CW61" s="16"/>
      <c r="CX61" s="16"/>
    </row>
    <row r="62" spans="1:102" x14ac:dyDescent="0.25">
      <c r="A62" s="163" t="s">
        <v>78</v>
      </c>
      <c r="B62" s="16"/>
      <c r="C62" s="16"/>
      <c r="D62" s="16"/>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7"/>
      <c r="AJ62" s="17"/>
      <c r="AK62" s="17"/>
      <c r="AL62" s="17"/>
      <c r="AM62" s="17"/>
      <c r="AN62" s="17"/>
      <c r="AO62" s="19"/>
      <c r="AP62" s="19"/>
      <c r="AQ62" s="19"/>
      <c r="AR62" s="19"/>
      <c r="AS62" s="19"/>
      <c r="AT62" s="19"/>
      <c r="AU62" s="16"/>
      <c r="AV62" s="19"/>
      <c r="AW62" s="19"/>
      <c r="AX62" s="16"/>
      <c r="AY62" s="16"/>
      <c r="AZ62" s="19"/>
      <c r="BA62" s="16"/>
      <c r="BB62" s="16"/>
      <c r="BC62" s="16"/>
      <c r="BD62" s="16"/>
      <c r="BE62" s="16"/>
      <c r="BF62" s="16"/>
      <c r="BG62" s="16"/>
      <c r="BH62" s="16"/>
      <c r="BI62" s="16"/>
      <c r="BJ62" s="25"/>
      <c r="BO62" s="16"/>
      <c r="BP62" s="16"/>
      <c r="BQ62" s="16"/>
      <c r="BR62" s="16"/>
      <c r="BS62" s="28"/>
      <c r="BT62" s="16"/>
      <c r="BU62" s="16"/>
      <c r="BV62" s="16"/>
      <c r="BW62" s="16"/>
      <c r="BX62" s="16"/>
      <c r="BY62" s="16"/>
      <c r="BZ62" s="16"/>
      <c r="CA62" s="16"/>
      <c r="CB62" s="16"/>
      <c r="CC62" s="16"/>
      <c r="CD62" s="16"/>
      <c r="CE62" s="16"/>
      <c r="CF62" s="16"/>
      <c r="CG62" s="16"/>
      <c r="CH62" s="16"/>
      <c r="CI62" s="16"/>
      <c r="CJ62" s="16"/>
      <c r="CK62" s="16"/>
      <c r="CL62" s="16"/>
      <c r="CM62" s="16"/>
      <c r="CN62" s="16"/>
      <c r="CO62" s="16"/>
      <c r="CP62" s="16"/>
      <c r="CQ62" s="16"/>
      <c r="CR62" s="16"/>
      <c r="CS62" s="16"/>
      <c r="CT62" s="16"/>
      <c r="CU62" s="16"/>
      <c r="CV62" s="16"/>
      <c r="CW62" s="16"/>
      <c r="CX62" s="16"/>
    </row>
    <row r="63" spans="1:102" x14ac:dyDescent="0.25">
      <c r="A63" s="163" t="s">
        <v>76</v>
      </c>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O63" s="2"/>
      <c r="BP63" s="2"/>
      <c r="BQ63" s="2"/>
      <c r="BR63" s="2"/>
      <c r="BS63" s="24"/>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row>
    <row r="64" spans="1:102" x14ac:dyDescent="0.25">
      <c r="A64" s="163" t="s">
        <v>88</v>
      </c>
      <c r="B64" s="2"/>
      <c r="C64" s="2"/>
      <c r="D64" s="2"/>
      <c r="E64" s="4"/>
      <c r="F64" s="4"/>
      <c r="G64" s="4"/>
      <c r="H64" s="4"/>
      <c r="I64" s="3"/>
      <c r="J64" s="3"/>
      <c r="K64" s="3"/>
      <c r="L64" s="3"/>
      <c r="M64" s="3"/>
      <c r="N64" s="3"/>
      <c r="O64" s="3"/>
      <c r="P64" s="3"/>
      <c r="Q64" s="3"/>
      <c r="R64" s="3"/>
      <c r="S64" s="3"/>
      <c r="T64" s="3"/>
      <c r="U64" s="3"/>
      <c r="V64" s="4"/>
      <c r="W64" s="3"/>
      <c r="X64" s="3"/>
      <c r="Y64" s="3"/>
      <c r="Z64" s="3"/>
      <c r="AA64" s="3"/>
      <c r="AB64" s="3"/>
      <c r="AC64" s="3"/>
      <c r="AD64" s="3"/>
      <c r="AE64" s="3"/>
      <c r="AF64" s="3"/>
      <c r="AG64" s="3"/>
      <c r="AH64" s="3"/>
      <c r="AI64" s="3"/>
      <c r="AJ64" s="7"/>
      <c r="AK64" s="7"/>
      <c r="AL64" s="7"/>
      <c r="AM64" s="4"/>
      <c r="AN64" s="4"/>
      <c r="AO64" s="4"/>
      <c r="AP64" s="4"/>
      <c r="AQ64" s="4"/>
      <c r="AR64" s="4"/>
      <c r="AS64" s="4"/>
      <c r="AT64" s="4"/>
      <c r="AU64" s="2"/>
      <c r="AV64" s="4"/>
      <c r="AW64" s="4"/>
      <c r="AX64" s="2"/>
      <c r="AY64" s="2"/>
      <c r="AZ64" s="2"/>
      <c r="BA64" s="2"/>
      <c r="BB64" s="2"/>
      <c r="BC64" s="2"/>
      <c r="BD64" s="2"/>
      <c r="BE64" s="2"/>
      <c r="BF64" s="2"/>
      <c r="BG64" s="2"/>
      <c r="BH64" s="2"/>
      <c r="BI64" s="2"/>
      <c r="BJ64" s="2"/>
      <c r="BO64" s="2"/>
      <c r="BP64" s="2"/>
      <c r="BQ64" s="2"/>
      <c r="BR64" s="2"/>
      <c r="BS64" s="24"/>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row>
    <row r="65" spans="1:102" x14ac:dyDescent="0.25">
      <c r="A65" s="163" t="s">
        <v>87</v>
      </c>
      <c r="B65" s="2"/>
      <c r="C65" s="2"/>
      <c r="D65" s="2"/>
      <c r="E65" s="4"/>
      <c r="F65" s="4"/>
      <c r="G65" s="4"/>
      <c r="H65" s="4"/>
      <c r="I65" s="3"/>
      <c r="J65" s="3"/>
      <c r="K65" s="3"/>
      <c r="L65" s="3"/>
      <c r="M65" s="3"/>
      <c r="N65" s="3"/>
      <c r="O65" s="3"/>
      <c r="P65" s="3"/>
      <c r="Q65" s="3"/>
      <c r="R65" s="3"/>
      <c r="S65" s="3"/>
      <c r="T65" s="3"/>
      <c r="U65" s="3"/>
      <c r="V65" s="4"/>
      <c r="W65" s="3"/>
      <c r="X65" s="3"/>
      <c r="Y65" s="3"/>
      <c r="Z65" s="3"/>
      <c r="AA65" s="3"/>
      <c r="AB65" s="3"/>
      <c r="AC65" s="3"/>
      <c r="AD65" s="3"/>
      <c r="AE65" s="3"/>
      <c r="AF65" s="3"/>
      <c r="AG65" s="3"/>
      <c r="AH65" s="3"/>
      <c r="AI65" s="3"/>
      <c r="AJ65" s="7"/>
      <c r="AK65" s="7"/>
      <c r="AL65" s="7"/>
      <c r="AM65" s="4"/>
      <c r="AN65" s="4"/>
      <c r="AO65" s="4"/>
      <c r="AP65" s="4"/>
      <c r="AQ65" s="4"/>
      <c r="AR65" s="4"/>
      <c r="AS65" s="4"/>
      <c r="AT65" s="4"/>
      <c r="AU65" s="2"/>
      <c r="AV65" s="4"/>
      <c r="AW65" s="4"/>
      <c r="AX65" s="2"/>
      <c r="AY65" s="2"/>
      <c r="AZ65" s="2"/>
      <c r="BA65" s="2"/>
      <c r="BB65" s="2"/>
      <c r="BC65" s="2"/>
      <c r="BD65" s="2"/>
      <c r="BE65" s="2"/>
      <c r="BF65" s="2"/>
      <c r="BG65" s="2"/>
      <c r="BH65" s="2"/>
      <c r="BI65" s="2"/>
      <c r="BJ65" s="2"/>
      <c r="BO65" s="2"/>
      <c r="BP65" s="2"/>
      <c r="BQ65" s="2"/>
      <c r="BR65" s="2"/>
      <c r="BS65" s="24"/>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row>
    <row r="66" spans="1:102" x14ac:dyDescent="0.25">
      <c r="A66" s="163" t="s">
        <v>96</v>
      </c>
      <c r="B66" s="2"/>
      <c r="C66" s="2"/>
      <c r="D66" s="2"/>
      <c r="E66" s="4"/>
      <c r="F66" s="4"/>
      <c r="G66" s="4"/>
      <c r="H66" s="4"/>
      <c r="I66" s="3"/>
      <c r="J66" s="3"/>
      <c r="K66" s="3"/>
      <c r="L66" s="3"/>
      <c r="M66" s="3"/>
      <c r="N66" s="3"/>
      <c r="O66" s="3"/>
      <c r="P66" s="3"/>
      <c r="Q66" s="3"/>
      <c r="R66" s="3"/>
      <c r="S66" s="3"/>
      <c r="T66" s="3"/>
      <c r="U66" s="3"/>
      <c r="V66" s="4"/>
      <c r="W66" s="3"/>
      <c r="X66" s="3"/>
      <c r="Y66" s="3"/>
      <c r="Z66" s="3"/>
      <c r="AA66" s="3"/>
      <c r="AB66" s="3"/>
      <c r="AC66" s="3"/>
      <c r="AD66" s="3"/>
      <c r="AE66" s="3"/>
      <c r="AF66" s="3"/>
      <c r="AG66" s="3"/>
      <c r="AH66" s="3"/>
      <c r="AI66" s="3"/>
      <c r="AJ66" s="7"/>
      <c r="AK66" s="7"/>
      <c r="AL66" s="7"/>
      <c r="AM66" s="4"/>
      <c r="AN66" s="4"/>
      <c r="AO66" s="4"/>
      <c r="AP66" s="4"/>
      <c r="AQ66" s="4"/>
      <c r="AR66" s="4"/>
      <c r="AS66" s="4"/>
      <c r="AT66" s="4"/>
      <c r="AU66" s="2"/>
      <c r="AV66" s="4"/>
      <c r="AW66" s="4"/>
      <c r="AX66" s="2"/>
      <c r="AY66" s="2"/>
      <c r="AZ66" s="2"/>
      <c r="BA66" s="2"/>
      <c r="BB66" s="2"/>
      <c r="BC66" s="2"/>
      <c r="BD66" s="2"/>
      <c r="BE66" s="2"/>
      <c r="BF66" s="2"/>
      <c r="BG66" s="2"/>
      <c r="BH66" s="2"/>
      <c r="BI66" s="2"/>
      <c r="BJ66" s="2"/>
      <c r="BO66" s="2"/>
      <c r="BP66" s="2"/>
      <c r="BQ66" s="2"/>
      <c r="BR66" s="2"/>
      <c r="BS66" s="24"/>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row>
    <row r="67" spans="1:102" x14ac:dyDescent="0.25">
      <c r="A67" s="163" t="s">
        <v>98</v>
      </c>
      <c r="B67" s="2"/>
      <c r="C67" s="2"/>
      <c r="D67" s="2"/>
      <c r="E67" s="4"/>
      <c r="F67" s="4"/>
      <c r="G67" s="4"/>
      <c r="H67" s="4"/>
      <c r="I67" s="3"/>
      <c r="J67" s="3"/>
      <c r="K67" s="3"/>
      <c r="L67" s="3"/>
      <c r="M67" s="3"/>
      <c r="N67" s="3"/>
      <c r="O67" s="3"/>
      <c r="P67" s="3"/>
      <c r="Q67" s="3"/>
      <c r="R67" s="3"/>
      <c r="S67" s="3"/>
      <c r="T67" s="3"/>
      <c r="U67" s="3"/>
      <c r="V67" s="4"/>
      <c r="W67" s="3"/>
      <c r="X67" s="3"/>
      <c r="Y67" s="3"/>
      <c r="Z67" s="3"/>
      <c r="AA67" s="3"/>
      <c r="AB67" s="3"/>
      <c r="AC67" s="3"/>
      <c r="AD67" s="3"/>
      <c r="AE67" s="3"/>
      <c r="AF67" s="3"/>
      <c r="AG67" s="3"/>
      <c r="AH67" s="3"/>
      <c r="AI67" s="3"/>
      <c r="AJ67" s="7"/>
      <c r="AK67" s="7"/>
      <c r="AL67" s="7"/>
      <c r="AM67" s="4"/>
      <c r="AN67" s="4"/>
      <c r="AO67" s="4"/>
      <c r="AP67" s="4"/>
      <c r="AQ67" s="4"/>
      <c r="AR67" s="4"/>
      <c r="AS67" s="4"/>
      <c r="AT67" s="4"/>
      <c r="AU67" s="2"/>
      <c r="AV67" s="4"/>
      <c r="AW67" s="4"/>
      <c r="AX67" s="2"/>
      <c r="AY67" s="2"/>
      <c r="AZ67" s="2"/>
      <c r="BA67" s="2"/>
      <c r="BB67" s="2"/>
      <c r="BC67" s="2"/>
      <c r="BD67" s="2"/>
      <c r="BE67" s="2"/>
      <c r="BF67" s="2"/>
      <c r="BG67" s="2"/>
      <c r="BH67" s="2"/>
      <c r="BI67" s="2"/>
      <c r="BJ67" s="2"/>
      <c r="BO67" s="2"/>
      <c r="BP67" s="2"/>
      <c r="BQ67" s="2"/>
      <c r="BR67" s="2"/>
      <c r="BS67" s="24"/>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row>
    <row r="68" spans="1:102" x14ac:dyDescent="0.25">
      <c r="A68" s="163" t="s">
        <v>101</v>
      </c>
      <c r="B68" s="2"/>
      <c r="C68" s="2"/>
      <c r="D68" s="2"/>
      <c r="E68" s="4"/>
      <c r="F68" s="4"/>
      <c r="G68" s="4"/>
      <c r="H68" s="4"/>
      <c r="I68" s="3"/>
      <c r="J68" s="3"/>
      <c r="K68" s="3"/>
      <c r="L68" s="3"/>
      <c r="M68" s="3"/>
      <c r="N68" s="3"/>
      <c r="O68" s="3"/>
      <c r="P68" s="3"/>
      <c r="Q68" s="3"/>
      <c r="R68" s="3"/>
      <c r="S68" s="3"/>
      <c r="T68" s="3"/>
      <c r="U68" s="3"/>
      <c r="V68" s="4"/>
      <c r="W68" s="3"/>
      <c r="X68" s="3"/>
      <c r="Y68" s="3"/>
      <c r="Z68" s="3"/>
      <c r="AA68" s="3"/>
      <c r="AB68" s="3"/>
      <c r="AC68" s="3"/>
      <c r="AD68" s="3"/>
      <c r="AE68" s="3"/>
      <c r="AF68" s="3"/>
      <c r="AG68" s="3"/>
      <c r="AH68" s="3"/>
      <c r="AI68" s="3"/>
      <c r="AJ68" s="7"/>
      <c r="AK68" s="7"/>
      <c r="AL68" s="7"/>
      <c r="AM68" s="4"/>
      <c r="AN68" s="4"/>
      <c r="AO68" s="4"/>
      <c r="AP68" s="4"/>
      <c r="AQ68" s="4"/>
      <c r="AR68" s="4"/>
      <c r="AS68" s="4"/>
      <c r="AT68" s="4"/>
      <c r="AU68" s="2"/>
      <c r="AV68" s="4"/>
      <c r="AW68" s="4"/>
      <c r="AX68" s="2"/>
      <c r="AY68" s="2"/>
      <c r="AZ68" s="2"/>
      <c r="BA68" s="2"/>
      <c r="BB68" s="2"/>
      <c r="BC68" s="2"/>
      <c r="BD68" s="2"/>
      <c r="BE68" s="2"/>
      <c r="BF68" s="2"/>
      <c r="BG68" s="2"/>
      <c r="BH68" s="2"/>
      <c r="BI68" s="2"/>
      <c r="BJ68" s="2"/>
      <c r="BO68" s="2"/>
      <c r="BP68" s="2"/>
      <c r="BQ68" s="2"/>
      <c r="BR68" s="2"/>
      <c r="BS68" s="24"/>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row>
    <row r="69" spans="1:102" x14ac:dyDescent="0.25">
      <c r="A69" s="163" t="s">
        <v>94</v>
      </c>
      <c r="B69" s="2"/>
      <c r="C69" s="2"/>
      <c r="D69" s="2"/>
      <c r="E69" s="4"/>
      <c r="F69" s="4"/>
      <c r="G69" s="4"/>
      <c r="H69" s="4"/>
      <c r="I69" s="3"/>
      <c r="J69" s="3"/>
      <c r="K69" s="3"/>
      <c r="L69" s="3"/>
      <c r="M69" s="3"/>
      <c r="N69" s="3"/>
      <c r="O69" s="3"/>
      <c r="P69" s="3"/>
      <c r="Q69" s="3"/>
      <c r="R69" s="3"/>
      <c r="S69" s="3"/>
      <c r="T69" s="3"/>
      <c r="U69" s="3"/>
      <c r="V69" s="4"/>
      <c r="W69" s="3"/>
      <c r="X69" s="3"/>
      <c r="Y69" s="3"/>
      <c r="Z69" s="3"/>
      <c r="AA69" s="3"/>
      <c r="AB69" s="3"/>
      <c r="AC69" s="3"/>
      <c r="AD69" s="3"/>
      <c r="AE69" s="3"/>
      <c r="AF69" s="3"/>
      <c r="AG69" s="3"/>
      <c r="AH69" s="3"/>
      <c r="AI69" s="3"/>
      <c r="AJ69" s="7"/>
      <c r="AK69" s="7"/>
      <c r="AL69" s="7"/>
      <c r="AM69" s="4"/>
      <c r="AN69" s="4"/>
      <c r="AO69" s="4"/>
      <c r="AP69" s="4"/>
      <c r="AQ69" s="4"/>
      <c r="AR69" s="4"/>
      <c r="AS69" s="4"/>
      <c r="AT69" s="4"/>
      <c r="AU69" s="2"/>
      <c r="AV69" s="4"/>
      <c r="AW69" s="4"/>
      <c r="AX69" s="2"/>
      <c r="AY69" s="2"/>
      <c r="AZ69" s="2"/>
      <c r="BA69" s="2"/>
      <c r="BB69" s="2"/>
      <c r="BC69" s="2"/>
      <c r="BD69" s="2"/>
      <c r="BE69" s="2"/>
      <c r="BF69" s="2"/>
      <c r="BG69" s="2"/>
      <c r="BH69" s="2"/>
      <c r="BI69" s="2"/>
      <c r="BJ69" s="2"/>
      <c r="BO69" s="2"/>
      <c r="BP69" s="2"/>
      <c r="BQ69" s="2"/>
      <c r="BR69" s="2"/>
      <c r="BS69" s="24"/>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row>
    <row r="70" spans="1:102" x14ac:dyDescent="0.25">
      <c r="A70" s="163" t="s">
        <v>99</v>
      </c>
      <c r="B70" s="2"/>
      <c r="C70" s="2"/>
      <c r="D70" s="38"/>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c r="AX70" s="35"/>
      <c r="AY70" s="35"/>
      <c r="AZ70" s="35"/>
      <c r="BA70" s="35"/>
      <c r="BB70" s="35"/>
      <c r="BC70" s="35"/>
      <c r="BD70" s="35"/>
      <c r="BE70" s="35"/>
      <c r="BF70" s="35"/>
      <c r="BG70" s="35"/>
      <c r="BH70" s="35"/>
      <c r="BI70" s="35"/>
      <c r="BJ70" s="35"/>
      <c r="BK70" s="35"/>
      <c r="BL70" s="35"/>
      <c r="BM70" s="35"/>
      <c r="BN70" s="35"/>
      <c r="BO70" s="35"/>
      <c r="BP70" s="35"/>
      <c r="BQ70" s="35"/>
      <c r="BR70" s="35"/>
      <c r="BS70" s="35"/>
      <c r="BT70" s="35"/>
      <c r="BU70" s="35"/>
      <c r="BV70" s="35"/>
      <c r="BW70" s="35"/>
      <c r="BX70" s="35"/>
      <c r="BY70" s="35"/>
      <c r="BZ70" s="35"/>
      <c r="CA70" s="35"/>
      <c r="CB70" s="35"/>
      <c r="CC70" s="35"/>
      <c r="CD70" s="35"/>
      <c r="CE70" s="35"/>
      <c r="CF70" s="35"/>
      <c r="CG70" s="35"/>
      <c r="CH70" s="35"/>
      <c r="CI70" s="35"/>
      <c r="CJ70" s="35"/>
      <c r="CK70" s="35"/>
      <c r="CL70" s="35"/>
      <c r="CM70" s="35"/>
      <c r="CN70" s="35"/>
      <c r="CO70" s="35"/>
      <c r="CP70" s="35"/>
      <c r="CQ70" s="35"/>
      <c r="CR70" s="35"/>
      <c r="CS70" s="35"/>
      <c r="CT70" s="35"/>
      <c r="CU70" s="35"/>
      <c r="CV70" s="35"/>
      <c r="CW70" s="35"/>
      <c r="CX70" s="35"/>
    </row>
  </sheetData>
  <phoneticPr fontId="0" type="noConversion"/>
  <printOptions horizontalCentered="1"/>
  <pageMargins left="0.74803149606299213" right="0.74803149606299213" top="0.98425196850393704" bottom="0.98425196850393704" header="0" footer="0"/>
  <pageSetup scale="6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pageSetUpPr fitToPage="1"/>
  </sheetPr>
  <dimension ref="A2:GQ27"/>
  <sheetViews>
    <sheetView showGridLines="0" zoomScale="80" zoomScaleNormal="80" workbookViewId="0">
      <pane xSplit="3" ySplit="6" topLeftCell="FW7" activePane="bottomRight" state="frozen"/>
      <selection activeCell="CL62" sqref="CL62"/>
      <selection pane="topRight" activeCell="CL62" sqref="CL62"/>
      <selection pane="bottomLeft" activeCell="CL62" sqref="CL62"/>
      <selection pane="bottomRight" activeCell="D7" sqref="D7:GQ26"/>
    </sheetView>
  </sheetViews>
  <sheetFormatPr baseColWidth="10" defaultColWidth="10.90625" defaultRowHeight="12.5" x14ac:dyDescent="0.25"/>
  <cols>
    <col min="1" max="1" width="2.90625" customWidth="1"/>
    <col min="2" max="2" width="23.453125" customWidth="1"/>
    <col min="3" max="3" width="41" customWidth="1"/>
    <col min="4" max="4" width="12.08984375" customWidth="1"/>
    <col min="5" max="39" width="12.90625" customWidth="1"/>
    <col min="40" max="42" width="11.453125" customWidth="1"/>
    <col min="43" max="43" width="12.08984375" customWidth="1"/>
    <col min="44" max="47" width="11.453125" customWidth="1"/>
    <col min="48" max="48" width="12" customWidth="1"/>
    <col min="49" max="51" width="11.453125" customWidth="1"/>
    <col min="52" max="52" width="12" customWidth="1"/>
    <col min="53" max="80" width="11.453125" customWidth="1"/>
    <col min="81" max="81" width="13" customWidth="1"/>
    <col min="82" max="82" width="11.453125" customWidth="1"/>
    <col min="83" max="83" width="12.90625" customWidth="1"/>
    <col min="84" max="86" width="11.453125" customWidth="1"/>
    <col min="87" max="87" width="12.90625" customWidth="1"/>
    <col min="88" max="88" width="11.453125" customWidth="1"/>
    <col min="89" max="89" width="12.90625" customWidth="1"/>
    <col min="90" max="94" width="11.453125" customWidth="1"/>
    <col min="95" max="95" width="12.453125" customWidth="1"/>
    <col min="96" max="96" width="12" customWidth="1"/>
    <col min="97" max="97" width="12.90625" customWidth="1"/>
    <col min="98" max="98" width="12" customWidth="1"/>
    <col min="99" max="99" width="12.90625" customWidth="1"/>
    <col min="100" max="100" width="12" customWidth="1"/>
    <col min="101" max="101" width="12.90625" customWidth="1"/>
    <col min="102" max="102" width="12" bestFit="1" customWidth="1"/>
    <col min="103" max="103" width="12.90625" bestFit="1" customWidth="1"/>
    <col min="104" max="104" width="12" customWidth="1"/>
    <col min="105" max="105" width="12.90625" customWidth="1"/>
    <col min="106" max="106" width="12" customWidth="1"/>
    <col min="107" max="107" width="12.90625" customWidth="1"/>
    <col min="108" max="108" width="12" customWidth="1"/>
    <col min="109" max="109" width="12.90625" customWidth="1"/>
    <col min="110" max="110" width="12" bestFit="1" customWidth="1"/>
    <col min="111" max="111" width="12.90625" bestFit="1" customWidth="1"/>
    <col min="112" max="112" width="11.453125" customWidth="1"/>
    <col min="113" max="113" width="12.90625" customWidth="1"/>
    <col min="114" max="116" width="11.453125" customWidth="1"/>
    <col min="117" max="117" width="12.90625" customWidth="1"/>
    <col min="119" max="119" width="12.90625" bestFit="1" customWidth="1"/>
    <col min="120" max="120" width="11.453125" customWidth="1"/>
    <col min="121" max="121" width="13.90625" customWidth="1"/>
    <col min="122" max="122" width="11.453125" customWidth="1"/>
    <col min="123" max="123" width="17.54296875" customWidth="1"/>
    <col min="124" max="124" width="11.453125" customWidth="1"/>
    <col min="125" max="125" width="14.90625" customWidth="1"/>
    <col min="126" max="126" width="11.453125" customWidth="1"/>
    <col min="127" max="127" width="12.90625" bestFit="1" customWidth="1"/>
    <col min="128" max="128" width="11.453125" customWidth="1"/>
    <col min="129" max="129" width="12.453125" customWidth="1"/>
    <col min="130" max="130" width="11.453125" customWidth="1"/>
    <col min="131" max="131" width="12.453125" customWidth="1"/>
    <col min="132" max="132" width="11.453125" customWidth="1"/>
    <col min="133" max="133" width="12.453125" customWidth="1"/>
    <col min="135" max="135" width="12.453125" bestFit="1" customWidth="1"/>
    <col min="136" max="136" width="11.453125" customWidth="1"/>
    <col min="137" max="137" width="12.453125" customWidth="1"/>
    <col min="138" max="138" width="11.453125" customWidth="1"/>
    <col min="139" max="139" width="12.453125" customWidth="1"/>
    <col min="140" max="140" width="11.453125" customWidth="1"/>
    <col min="141" max="141" width="12.453125" customWidth="1"/>
    <col min="142" max="142" width="12" bestFit="1" customWidth="1"/>
    <col min="143" max="143" width="12.453125" bestFit="1" customWidth="1"/>
    <col min="144" max="144" width="12" customWidth="1"/>
    <col min="145" max="145" width="13" customWidth="1"/>
    <col min="146" max="146" width="12" customWidth="1"/>
    <col min="147" max="147" width="14.453125" customWidth="1"/>
    <col min="148" max="148" width="12" customWidth="1"/>
    <col min="149" max="149" width="13" customWidth="1"/>
    <col min="150" max="150" width="12" bestFit="1" customWidth="1"/>
    <col min="151" max="151" width="14.90625" bestFit="1" customWidth="1"/>
    <col min="152" max="152" width="12" customWidth="1"/>
    <col min="153" max="153" width="14.453125" bestFit="1" customWidth="1"/>
    <col min="154" max="154" width="12" customWidth="1"/>
    <col min="155" max="155" width="14.453125" bestFit="1" customWidth="1"/>
    <col min="156" max="156" width="12" customWidth="1"/>
    <col min="157" max="157" width="14.453125" bestFit="1" customWidth="1"/>
    <col min="158" max="158" width="13.08984375" customWidth="1"/>
    <col min="159" max="159" width="14.90625" bestFit="1" customWidth="1"/>
    <col min="160" max="160" width="13.08984375" customWidth="1"/>
    <col min="161" max="161" width="14.90625" bestFit="1" customWidth="1"/>
    <col min="162" max="162" width="13.08984375" customWidth="1"/>
    <col min="163" max="163" width="14.90625" bestFit="1" customWidth="1"/>
    <col min="164" max="164" width="13.08984375" customWidth="1"/>
    <col min="165" max="165" width="14.90625" bestFit="1" customWidth="1"/>
    <col min="166" max="166" width="13.08984375" customWidth="1"/>
    <col min="167" max="167" width="14.90625" bestFit="1" customWidth="1"/>
    <col min="168" max="168" width="13.08984375" customWidth="1"/>
    <col min="169" max="169" width="14.90625" bestFit="1" customWidth="1"/>
    <col min="170" max="170" width="13.08984375" customWidth="1"/>
    <col min="171" max="171" width="14.90625" bestFit="1" customWidth="1"/>
    <col min="172" max="172" width="12" bestFit="1" customWidth="1"/>
    <col min="173" max="173" width="12.453125" bestFit="1" customWidth="1"/>
    <col min="175" max="175" width="12.453125" bestFit="1" customWidth="1"/>
    <col min="176" max="177" width="15.453125" customWidth="1"/>
    <col min="179" max="179" width="15" bestFit="1" customWidth="1"/>
    <col min="180" max="180" width="11.54296875" bestFit="1" customWidth="1"/>
    <col min="181" max="181" width="12.453125" bestFit="1" customWidth="1"/>
    <col min="183" max="183" width="12.453125" bestFit="1" customWidth="1"/>
    <col min="185" max="185" width="12.08984375" bestFit="1" customWidth="1"/>
    <col min="187" max="187" width="12.08984375" bestFit="1" customWidth="1"/>
    <col min="189" max="189" width="12.08984375" bestFit="1" customWidth="1"/>
    <col min="191" max="191" width="12.1796875" bestFit="1" customWidth="1"/>
    <col min="193" max="193" width="12" bestFit="1" customWidth="1"/>
    <col min="195" max="195" width="12" bestFit="1" customWidth="1"/>
    <col min="197" max="197" width="12" bestFit="1" customWidth="1"/>
    <col min="199" max="199" width="12" bestFit="1" customWidth="1"/>
  </cols>
  <sheetData>
    <row r="2" spans="1:199" ht="13" x14ac:dyDescent="0.3">
      <c r="A2" s="1" t="s">
        <v>67</v>
      </c>
    </row>
    <row r="3" spans="1:199" x14ac:dyDescent="0.25">
      <c r="A3" s="2" t="s">
        <v>0</v>
      </c>
    </row>
    <row r="5" spans="1:199" ht="13" x14ac:dyDescent="0.3">
      <c r="A5" s="39"/>
      <c r="B5" s="40"/>
      <c r="C5" s="40"/>
      <c r="D5" s="441">
        <v>35400</v>
      </c>
      <c r="E5" s="443"/>
      <c r="F5" s="441">
        <v>35765</v>
      </c>
      <c r="G5" s="443"/>
      <c r="H5" s="441">
        <v>36130</v>
      </c>
      <c r="I5" s="443"/>
      <c r="J5" s="441">
        <v>36495</v>
      </c>
      <c r="K5" s="443"/>
      <c r="L5" s="441">
        <v>36861</v>
      </c>
      <c r="M5" s="443"/>
      <c r="N5" s="441">
        <v>37226</v>
      </c>
      <c r="O5" s="443"/>
      <c r="P5" s="441">
        <v>37316</v>
      </c>
      <c r="Q5" s="443"/>
      <c r="R5" s="441">
        <v>37408</v>
      </c>
      <c r="S5" s="443"/>
      <c r="T5" s="441">
        <v>37500</v>
      </c>
      <c r="U5" s="443"/>
      <c r="V5" s="441">
        <v>37591</v>
      </c>
      <c r="W5" s="443"/>
      <c r="X5" s="441">
        <v>37681</v>
      </c>
      <c r="Y5" s="443"/>
      <c r="Z5" s="441">
        <v>37773</v>
      </c>
      <c r="AA5" s="443"/>
      <c r="AB5" s="441">
        <v>37865</v>
      </c>
      <c r="AC5" s="443"/>
      <c r="AD5" s="441">
        <v>37956</v>
      </c>
      <c r="AE5" s="443"/>
      <c r="AF5" s="441">
        <v>38047</v>
      </c>
      <c r="AG5" s="443"/>
      <c r="AH5" s="441">
        <v>38139</v>
      </c>
      <c r="AI5" s="443"/>
      <c r="AJ5" s="441">
        <v>38231</v>
      </c>
      <c r="AK5" s="443"/>
      <c r="AL5" s="441">
        <v>38322</v>
      </c>
      <c r="AM5" s="443"/>
      <c r="AN5" s="441">
        <v>38412</v>
      </c>
      <c r="AO5" s="443"/>
      <c r="AP5" s="441">
        <v>38504</v>
      </c>
      <c r="AQ5" s="443"/>
      <c r="AR5" s="441">
        <v>38596</v>
      </c>
      <c r="AS5" s="443"/>
      <c r="AT5" s="441">
        <v>38687</v>
      </c>
      <c r="AU5" s="443"/>
      <c r="AV5" s="441">
        <v>38777</v>
      </c>
      <c r="AW5" s="443"/>
      <c r="AX5" s="441">
        <v>38869</v>
      </c>
      <c r="AY5" s="443"/>
      <c r="AZ5" s="441">
        <v>38961</v>
      </c>
      <c r="BA5" s="443"/>
      <c r="BB5" s="441">
        <v>39052</v>
      </c>
      <c r="BC5" s="443"/>
      <c r="BD5" s="441">
        <v>39142</v>
      </c>
      <c r="BE5" s="443"/>
      <c r="BF5" s="441">
        <v>39234</v>
      </c>
      <c r="BG5" s="443"/>
      <c r="BH5" s="441">
        <v>39326</v>
      </c>
      <c r="BI5" s="443"/>
      <c r="BJ5" s="441">
        <v>39417</v>
      </c>
      <c r="BK5" s="443"/>
      <c r="BL5" s="441">
        <v>39508</v>
      </c>
      <c r="BM5" s="443"/>
      <c r="BN5" s="441">
        <v>39600</v>
      </c>
      <c r="BO5" s="443"/>
      <c r="BP5" s="441">
        <v>39692</v>
      </c>
      <c r="BQ5" s="443"/>
      <c r="BR5" s="441">
        <v>39783</v>
      </c>
      <c r="BS5" s="443"/>
      <c r="BT5" s="441">
        <v>39873</v>
      </c>
      <c r="BU5" s="443"/>
      <c r="BV5" s="441">
        <v>39965</v>
      </c>
      <c r="BW5" s="443"/>
      <c r="BX5" s="441">
        <v>40057</v>
      </c>
      <c r="BY5" s="443"/>
      <c r="BZ5" s="441">
        <v>40148</v>
      </c>
      <c r="CA5" s="443"/>
      <c r="CB5" s="441">
        <v>40238</v>
      </c>
      <c r="CC5" s="443"/>
      <c r="CD5" s="441">
        <v>40330</v>
      </c>
      <c r="CE5" s="443"/>
      <c r="CF5" s="441">
        <v>40422</v>
      </c>
      <c r="CG5" s="443"/>
      <c r="CH5" s="441">
        <v>40513</v>
      </c>
      <c r="CI5" s="443"/>
      <c r="CJ5" s="441">
        <v>40603</v>
      </c>
      <c r="CK5" s="443"/>
      <c r="CL5" s="441">
        <v>40695</v>
      </c>
      <c r="CM5" s="443"/>
      <c r="CN5" s="441">
        <v>40787</v>
      </c>
      <c r="CO5" s="443"/>
      <c r="CP5" s="441">
        <v>40878</v>
      </c>
      <c r="CQ5" s="443"/>
      <c r="CR5" s="441">
        <v>40969</v>
      </c>
      <c r="CS5" s="443"/>
      <c r="CT5" s="441">
        <v>41061</v>
      </c>
      <c r="CU5" s="443"/>
      <c r="CV5" s="441">
        <v>41153</v>
      </c>
      <c r="CW5" s="443"/>
      <c r="CX5" s="441">
        <v>41244</v>
      </c>
      <c r="CY5" s="443"/>
      <c r="CZ5" s="441">
        <v>41334</v>
      </c>
      <c r="DA5" s="443"/>
      <c r="DB5" s="441">
        <v>41426</v>
      </c>
      <c r="DC5" s="443"/>
      <c r="DD5" s="441">
        <v>41518</v>
      </c>
      <c r="DE5" s="443"/>
      <c r="DF5" s="441">
        <v>41609</v>
      </c>
      <c r="DG5" s="443"/>
      <c r="DH5" s="441">
        <v>41699</v>
      </c>
      <c r="DI5" s="443"/>
      <c r="DJ5" s="441">
        <v>41791</v>
      </c>
      <c r="DK5" s="443"/>
      <c r="DL5" s="441">
        <v>41883</v>
      </c>
      <c r="DM5" s="443"/>
      <c r="DN5" s="441">
        <v>41974</v>
      </c>
      <c r="DO5" s="443"/>
      <c r="DP5" s="441">
        <v>42064</v>
      </c>
      <c r="DQ5" s="443"/>
      <c r="DR5" s="441">
        <v>42156</v>
      </c>
      <c r="DS5" s="443"/>
      <c r="DT5" s="441">
        <v>42248</v>
      </c>
      <c r="DU5" s="443"/>
      <c r="DV5" s="441">
        <v>42339</v>
      </c>
      <c r="DW5" s="443"/>
      <c r="DX5" s="441">
        <v>42430</v>
      </c>
      <c r="DY5" s="443"/>
      <c r="DZ5" s="441">
        <v>42522</v>
      </c>
      <c r="EA5" s="443"/>
      <c r="EB5" s="441">
        <v>42614</v>
      </c>
      <c r="EC5" s="443"/>
      <c r="ED5" s="441">
        <v>42705</v>
      </c>
      <c r="EE5" s="443"/>
      <c r="EF5" s="441">
        <v>42795</v>
      </c>
      <c r="EG5" s="443"/>
      <c r="EH5" s="441">
        <v>42887</v>
      </c>
      <c r="EI5" s="443"/>
      <c r="EJ5" s="441">
        <v>42979</v>
      </c>
      <c r="EK5" s="442"/>
      <c r="EL5" s="441">
        <v>43100</v>
      </c>
      <c r="EM5" s="442"/>
      <c r="EN5" s="441">
        <v>43190</v>
      </c>
      <c r="EO5" s="442"/>
      <c r="EP5" s="441">
        <v>43281</v>
      </c>
      <c r="EQ5" s="442"/>
      <c r="ER5" s="441">
        <v>43344</v>
      </c>
      <c r="ES5" s="442"/>
      <c r="ET5" s="441">
        <v>43435</v>
      </c>
      <c r="EU5" s="442"/>
      <c r="EV5" s="441">
        <v>43525</v>
      </c>
      <c r="EW5" s="442"/>
      <c r="EX5" s="441">
        <v>43617</v>
      </c>
      <c r="EY5" s="442"/>
      <c r="EZ5" s="441">
        <v>43709</v>
      </c>
      <c r="FA5" s="442"/>
      <c r="FB5" s="441">
        <v>43830</v>
      </c>
      <c r="FC5" s="442"/>
      <c r="FD5" s="441">
        <v>43921</v>
      </c>
      <c r="FE5" s="442"/>
      <c r="FF5" s="441">
        <v>44012</v>
      </c>
      <c r="FG5" s="442"/>
      <c r="FH5" s="441">
        <v>0</v>
      </c>
      <c r="FI5" s="442"/>
      <c r="FJ5" s="441">
        <v>44195</v>
      </c>
      <c r="FK5" s="442"/>
      <c r="FL5" s="441">
        <v>44285</v>
      </c>
      <c r="FM5" s="442"/>
      <c r="FN5" s="441">
        <v>44377</v>
      </c>
      <c r="FO5" s="442"/>
      <c r="FP5" s="441">
        <v>44469</v>
      </c>
      <c r="FQ5" s="442"/>
      <c r="FR5" s="441">
        <v>44561</v>
      </c>
      <c r="FS5" s="442"/>
      <c r="FT5" s="441">
        <v>44651</v>
      </c>
      <c r="FU5" s="442"/>
      <c r="FV5" s="441">
        <v>44742</v>
      </c>
      <c r="FW5" s="442"/>
      <c r="FX5" s="441">
        <v>44834</v>
      </c>
      <c r="FY5" s="442"/>
      <c r="FZ5" s="441">
        <v>44925</v>
      </c>
      <c r="GA5" s="442"/>
      <c r="GB5" s="441">
        <v>45016</v>
      </c>
      <c r="GC5" s="442"/>
      <c r="GD5" s="441">
        <v>45107</v>
      </c>
      <c r="GE5" s="442"/>
      <c r="GF5" s="441">
        <v>45199</v>
      </c>
      <c r="GG5" s="442"/>
      <c r="GH5" s="441">
        <v>45261</v>
      </c>
      <c r="GI5" s="442"/>
      <c r="GJ5" s="441">
        <v>45352</v>
      </c>
      <c r="GK5" s="442"/>
      <c r="GL5" s="441">
        <v>45444</v>
      </c>
      <c r="GM5" s="442"/>
      <c r="GN5" s="441">
        <v>45536</v>
      </c>
      <c r="GO5" s="442"/>
      <c r="GP5" s="441">
        <v>45627</v>
      </c>
      <c r="GQ5" s="442"/>
    </row>
    <row r="6" spans="1:199" ht="13" thickBot="1" x14ac:dyDescent="0.3">
      <c r="A6" s="147"/>
      <c r="B6" s="26"/>
      <c r="C6" s="26"/>
      <c r="D6" s="136" t="s">
        <v>34</v>
      </c>
      <c r="E6" s="137" t="s">
        <v>35</v>
      </c>
      <c r="F6" s="136" t="s">
        <v>34</v>
      </c>
      <c r="G6" s="137" t="s">
        <v>35</v>
      </c>
      <c r="H6" s="136" t="s">
        <v>34</v>
      </c>
      <c r="I6" s="137" t="s">
        <v>35</v>
      </c>
      <c r="J6" s="136" t="s">
        <v>34</v>
      </c>
      <c r="K6" s="137" t="s">
        <v>35</v>
      </c>
      <c r="L6" s="136" t="s">
        <v>34</v>
      </c>
      <c r="M6" s="137" t="s">
        <v>35</v>
      </c>
      <c r="N6" s="136" t="s">
        <v>34</v>
      </c>
      <c r="O6" s="137" t="s">
        <v>35</v>
      </c>
      <c r="P6" s="136" t="s">
        <v>34</v>
      </c>
      <c r="Q6" s="137" t="s">
        <v>35</v>
      </c>
      <c r="R6" s="136" t="s">
        <v>34</v>
      </c>
      <c r="S6" s="137" t="s">
        <v>35</v>
      </c>
      <c r="T6" s="136" t="s">
        <v>34</v>
      </c>
      <c r="U6" s="137" t="s">
        <v>35</v>
      </c>
      <c r="V6" s="136" t="s">
        <v>34</v>
      </c>
      <c r="W6" s="137" t="s">
        <v>35</v>
      </c>
      <c r="X6" s="136" t="s">
        <v>34</v>
      </c>
      <c r="Y6" s="137" t="s">
        <v>35</v>
      </c>
      <c r="Z6" s="136" t="s">
        <v>34</v>
      </c>
      <c r="AA6" s="137" t="s">
        <v>35</v>
      </c>
      <c r="AB6" s="136" t="s">
        <v>34</v>
      </c>
      <c r="AC6" s="137" t="s">
        <v>35</v>
      </c>
      <c r="AD6" s="136" t="s">
        <v>34</v>
      </c>
      <c r="AE6" s="137" t="s">
        <v>35</v>
      </c>
      <c r="AF6" s="136" t="s">
        <v>34</v>
      </c>
      <c r="AG6" s="137" t="s">
        <v>35</v>
      </c>
      <c r="AH6" s="136" t="s">
        <v>34</v>
      </c>
      <c r="AI6" s="137" t="s">
        <v>35</v>
      </c>
      <c r="AJ6" s="136" t="s">
        <v>34</v>
      </c>
      <c r="AK6" s="137" t="s">
        <v>35</v>
      </c>
      <c r="AL6" s="136" t="s">
        <v>34</v>
      </c>
      <c r="AM6" s="137" t="s">
        <v>35</v>
      </c>
      <c r="AN6" s="136" t="s">
        <v>34</v>
      </c>
      <c r="AO6" s="137" t="s">
        <v>35</v>
      </c>
      <c r="AP6" s="136" t="s">
        <v>34</v>
      </c>
      <c r="AQ6" s="137" t="s">
        <v>35</v>
      </c>
      <c r="AR6" s="136" t="s">
        <v>34</v>
      </c>
      <c r="AS6" s="137" t="s">
        <v>35</v>
      </c>
      <c r="AT6" s="136" t="s">
        <v>34</v>
      </c>
      <c r="AU6" s="137" t="s">
        <v>35</v>
      </c>
      <c r="AV6" s="136" t="s">
        <v>34</v>
      </c>
      <c r="AW6" s="137" t="s">
        <v>35</v>
      </c>
      <c r="AX6" s="136" t="s">
        <v>34</v>
      </c>
      <c r="AY6" s="137" t="s">
        <v>35</v>
      </c>
      <c r="AZ6" s="136" t="s">
        <v>34</v>
      </c>
      <c r="BA6" s="137" t="s">
        <v>35</v>
      </c>
      <c r="BB6" s="136" t="s">
        <v>34</v>
      </c>
      <c r="BC6" s="137" t="s">
        <v>35</v>
      </c>
      <c r="BD6" s="136" t="s">
        <v>34</v>
      </c>
      <c r="BE6" s="137" t="s">
        <v>35</v>
      </c>
      <c r="BF6" s="136" t="s">
        <v>34</v>
      </c>
      <c r="BG6" s="137" t="s">
        <v>35</v>
      </c>
      <c r="BH6" s="136" t="s">
        <v>34</v>
      </c>
      <c r="BI6" s="137" t="s">
        <v>35</v>
      </c>
      <c r="BJ6" s="136" t="s">
        <v>34</v>
      </c>
      <c r="BK6" s="137" t="s">
        <v>35</v>
      </c>
      <c r="BL6" s="136" t="s">
        <v>34</v>
      </c>
      <c r="BM6" s="137" t="s">
        <v>35</v>
      </c>
      <c r="BN6" s="136" t="s">
        <v>34</v>
      </c>
      <c r="BO6" s="137" t="s">
        <v>35</v>
      </c>
      <c r="BP6" s="136" t="s">
        <v>34</v>
      </c>
      <c r="BQ6" s="137" t="s">
        <v>35</v>
      </c>
      <c r="BR6" s="136" t="s">
        <v>34</v>
      </c>
      <c r="BS6" s="137" t="s">
        <v>35</v>
      </c>
      <c r="BT6" s="136" t="s">
        <v>34</v>
      </c>
      <c r="BU6" s="137" t="s">
        <v>35</v>
      </c>
      <c r="BV6" s="136" t="s">
        <v>34</v>
      </c>
      <c r="BW6" s="137" t="s">
        <v>35</v>
      </c>
      <c r="BX6" s="136" t="s">
        <v>34</v>
      </c>
      <c r="BY6" s="137" t="s">
        <v>35</v>
      </c>
      <c r="BZ6" s="136" t="s">
        <v>34</v>
      </c>
      <c r="CA6" s="137" t="s">
        <v>35</v>
      </c>
      <c r="CB6" s="136" t="s">
        <v>34</v>
      </c>
      <c r="CC6" s="137" t="s">
        <v>35</v>
      </c>
      <c r="CD6" s="136" t="s">
        <v>34</v>
      </c>
      <c r="CE6" s="137" t="s">
        <v>35</v>
      </c>
      <c r="CF6" s="136" t="s">
        <v>34</v>
      </c>
      <c r="CG6" s="137" t="s">
        <v>35</v>
      </c>
      <c r="CH6" s="136" t="s">
        <v>34</v>
      </c>
      <c r="CI6" s="137" t="s">
        <v>35</v>
      </c>
      <c r="CJ6" s="136" t="s">
        <v>34</v>
      </c>
      <c r="CK6" s="137" t="s">
        <v>35</v>
      </c>
      <c r="CL6" s="136" t="s">
        <v>34</v>
      </c>
      <c r="CM6" s="137" t="s">
        <v>35</v>
      </c>
      <c r="CN6" s="136" t="s">
        <v>34</v>
      </c>
      <c r="CO6" s="137" t="s">
        <v>35</v>
      </c>
      <c r="CP6" s="136" t="s">
        <v>34</v>
      </c>
      <c r="CQ6" s="137" t="s">
        <v>35</v>
      </c>
      <c r="CR6" s="136" t="s">
        <v>34</v>
      </c>
      <c r="CS6" s="137" t="s">
        <v>35</v>
      </c>
      <c r="CT6" s="136" t="s">
        <v>34</v>
      </c>
      <c r="CU6" s="137" t="s">
        <v>35</v>
      </c>
      <c r="CV6" s="136" t="s">
        <v>34</v>
      </c>
      <c r="CW6" s="137" t="s">
        <v>35</v>
      </c>
      <c r="CX6" s="136" t="s">
        <v>34</v>
      </c>
      <c r="CY6" s="137" t="s">
        <v>35</v>
      </c>
      <c r="CZ6" s="136" t="s">
        <v>34</v>
      </c>
      <c r="DA6" s="137" t="s">
        <v>35</v>
      </c>
      <c r="DB6" s="136" t="s">
        <v>34</v>
      </c>
      <c r="DC6" s="137" t="s">
        <v>35</v>
      </c>
      <c r="DD6" s="136" t="s">
        <v>34</v>
      </c>
      <c r="DE6" s="137" t="s">
        <v>35</v>
      </c>
      <c r="DF6" s="136" t="s">
        <v>34</v>
      </c>
      <c r="DG6" s="137" t="s">
        <v>35</v>
      </c>
      <c r="DH6" s="136" t="s">
        <v>34</v>
      </c>
      <c r="DI6" s="137" t="s">
        <v>35</v>
      </c>
      <c r="DJ6" s="136" t="s">
        <v>34</v>
      </c>
      <c r="DK6" s="137" t="s">
        <v>35</v>
      </c>
      <c r="DL6" s="136" t="s">
        <v>34</v>
      </c>
      <c r="DM6" s="137" t="s">
        <v>35</v>
      </c>
      <c r="DN6" s="136" t="s">
        <v>34</v>
      </c>
      <c r="DO6" s="137" t="s">
        <v>35</v>
      </c>
      <c r="DP6" s="136" t="s">
        <v>34</v>
      </c>
      <c r="DQ6" s="137" t="s">
        <v>35</v>
      </c>
      <c r="DR6" s="136" t="s">
        <v>34</v>
      </c>
      <c r="DS6" s="137" t="s">
        <v>35</v>
      </c>
      <c r="DT6" s="136" t="s">
        <v>34</v>
      </c>
      <c r="DU6" s="137" t="s">
        <v>35</v>
      </c>
      <c r="DV6" s="136" t="s">
        <v>34</v>
      </c>
      <c r="DW6" s="137" t="s">
        <v>35</v>
      </c>
      <c r="DX6" s="136" t="s">
        <v>34</v>
      </c>
      <c r="DY6" s="137" t="s">
        <v>35</v>
      </c>
      <c r="DZ6" s="136" t="s">
        <v>34</v>
      </c>
      <c r="EA6" s="137" t="s">
        <v>35</v>
      </c>
      <c r="EB6" s="136" t="s">
        <v>34</v>
      </c>
      <c r="EC6" s="137" t="s">
        <v>35</v>
      </c>
      <c r="ED6" s="136" t="s">
        <v>34</v>
      </c>
      <c r="EE6" s="137" t="s">
        <v>35</v>
      </c>
      <c r="EF6" s="136" t="s">
        <v>34</v>
      </c>
      <c r="EG6" s="137" t="s">
        <v>35</v>
      </c>
      <c r="EH6" s="136" t="s">
        <v>34</v>
      </c>
      <c r="EI6" s="137" t="s">
        <v>35</v>
      </c>
      <c r="EJ6" s="136" t="s">
        <v>34</v>
      </c>
      <c r="EK6" s="148" t="s">
        <v>35</v>
      </c>
      <c r="EL6" s="136" t="s">
        <v>34</v>
      </c>
      <c r="EM6" s="148" t="s">
        <v>35</v>
      </c>
      <c r="EN6" s="136" t="s">
        <v>34</v>
      </c>
      <c r="EO6" s="148" t="s">
        <v>35</v>
      </c>
      <c r="EP6" s="136" t="s">
        <v>34</v>
      </c>
      <c r="EQ6" s="148" t="s">
        <v>35</v>
      </c>
      <c r="ER6" s="136" t="s">
        <v>34</v>
      </c>
      <c r="ES6" s="148" t="s">
        <v>35</v>
      </c>
      <c r="ET6" s="136" t="s">
        <v>34</v>
      </c>
      <c r="EU6" s="148" t="s">
        <v>35</v>
      </c>
      <c r="EV6" s="136" t="s">
        <v>34</v>
      </c>
      <c r="EW6" s="148" t="s">
        <v>35</v>
      </c>
      <c r="EX6" s="136" t="s">
        <v>34</v>
      </c>
      <c r="EY6" s="148" t="s">
        <v>35</v>
      </c>
      <c r="EZ6" s="136" t="s">
        <v>34</v>
      </c>
      <c r="FA6" s="148" t="s">
        <v>35</v>
      </c>
      <c r="FB6" s="136" t="s">
        <v>34</v>
      </c>
      <c r="FC6" s="148" t="s">
        <v>35</v>
      </c>
      <c r="FD6" s="136" t="s">
        <v>34</v>
      </c>
      <c r="FE6" s="148" t="s">
        <v>35</v>
      </c>
      <c r="FF6" s="136" t="s">
        <v>34</v>
      </c>
      <c r="FG6" s="148" t="s">
        <v>35</v>
      </c>
      <c r="FH6" s="136" t="s">
        <v>34</v>
      </c>
      <c r="FI6" s="148" t="s">
        <v>35</v>
      </c>
      <c r="FJ6" s="136" t="s">
        <v>34</v>
      </c>
      <c r="FK6" s="148" t="s">
        <v>35</v>
      </c>
      <c r="FL6" s="136" t="s">
        <v>34</v>
      </c>
      <c r="FM6" s="148" t="s">
        <v>35</v>
      </c>
      <c r="FN6" s="136" t="s">
        <v>34</v>
      </c>
      <c r="FO6" s="148" t="s">
        <v>35</v>
      </c>
      <c r="FP6" s="136" t="s">
        <v>34</v>
      </c>
      <c r="FQ6" s="148" t="s">
        <v>35</v>
      </c>
      <c r="FR6" s="136" t="s">
        <v>34</v>
      </c>
      <c r="FS6" s="148" t="s">
        <v>35</v>
      </c>
      <c r="FT6" s="136" t="s">
        <v>34</v>
      </c>
      <c r="FU6" s="148" t="s">
        <v>35</v>
      </c>
      <c r="FV6" s="136" t="s">
        <v>34</v>
      </c>
      <c r="FW6" s="148" t="s">
        <v>35</v>
      </c>
      <c r="FX6" s="136" t="s">
        <v>34</v>
      </c>
      <c r="FY6" s="148" t="s">
        <v>35</v>
      </c>
      <c r="FZ6" s="136" t="s">
        <v>34</v>
      </c>
      <c r="GA6" s="148" t="s">
        <v>35</v>
      </c>
      <c r="GB6" s="136" t="s">
        <v>34</v>
      </c>
      <c r="GC6" s="148" t="s">
        <v>35</v>
      </c>
      <c r="GD6" s="136" t="s">
        <v>34</v>
      </c>
      <c r="GE6" s="148" t="s">
        <v>35</v>
      </c>
      <c r="GF6" s="136" t="s">
        <v>34</v>
      </c>
      <c r="GG6" s="148" t="s">
        <v>35</v>
      </c>
      <c r="GH6" s="136" t="s">
        <v>34</v>
      </c>
      <c r="GI6" s="148" t="s">
        <v>35</v>
      </c>
      <c r="GJ6" s="136" t="s">
        <v>34</v>
      </c>
      <c r="GK6" s="148" t="s">
        <v>35</v>
      </c>
      <c r="GL6" s="136" t="s">
        <v>34</v>
      </c>
      <c r="GM6" s="148" t="s">
        <v>35</v>
      </c>
      <c r="GN6" s="136" t="s">
        <v>34</v>
      </c>
      <c r="GO6" s="148" t="s">
        <v>35</v>
      </c>
      <c r="GP6" s="136" t="s">
        <v>34</v>
      </c>
      <c r="GQ6" s="148" t="s">
        <v>35</v>
      </c>
    </row>
    <row r="7" spans="1:199" ht="13" x14ac:dyDescent="0.3">
      <c r="A7" s="41" t="s">
        <v>1</v>
      </c>
      <c r="B7" s="10" t="s">
        <v>2</v>
      </c>
      <c r="C7" s="15"/>
      <c r="D7" s="138">
        <v>7237.4503663999994</v>
      </c>
      <c r="E7" s="128">
        <v>7276025.9768529115</v>
      </c>
      <c r="F7" s="138">
        <v>8060.6297056400008</v>
      </c>
      <c r="G7" s="128">
        <v>10427069.374621792</v>
      </c>
      <c r="H7" s="138">
        <v>10163.606523440001</v>
      </c>
      <c r="I7" s="128">
        <v>15673399.255862059</v>
      </c>
      <c r="J7" s="138">
        <v>12083.864807010001</v>
      </c>
      <c r="K7" s="128">
        <v>22642383.359431129</v>
      </c>
      <c r="L7" s="138">
        <v>14326.0189551</v>
      </c>
      <c r="M7" s="128">
        <v>31935274.934329815</v>
      </c>
      <c r="N7" s="138">
        <v>18218.619801829995</v>
      </c>
      <c r="O7" s="128">
        <v>41742137.317556843</v>
      </c>
      <c r="P7" s="138">
        <v>17254.596061200002</v>
      </c>
      <c r="Q7" s="128">
        <v>39016610.25146728</v>
      </c>
      <c r="R7" s="138">
        <v>17418.941985810008</v>
      </c>
      <c r="S7" s="128">
        <v>41784906.414400764</v>
      </c>
      <c r="T7" s="138">
        <v>17850.965625649998</v>
      </c>
      <c r="U7" s="128">
        <v>50483958.86658825</v>
      </c>
      <c r="V7" s="138">
        <v>18003.774791070002</v>
      </c>
      <c r="W7" s="128">
        <v>51577033.983709432</v>
      </c>
      <c r="X7" s="138">
        <v>18809.319487469991</v>
      </c>
      <c r="Y7" s="128">
        <v>55642669.373808101</v>
      </c>
      <c r="Z7" s="138">
        <v>19082.369219049997</v>
      </c>
      <c r="AA7" s="128">
        <v>53761140.448213942</v>
      </c>
      <c r="AB7" s="138">
        <v>19778.887798100008</v>
      </c>
      <c r="AC7" s="128">
        <v>57148920.614952177</v>
      </c>
      <c r="AD7" s="138">
        <v>20448.734836759995</v>
      </c>
      <c r="AE7" s="128">
        <v>56810879.610834986</v>
      </c>
      <c r="AF7" s="138">
        <v>20558.785098839999</v>
      </c>
      <c r="AG7" s="128">
        <v>55059715.900309324</v>
      </c>
      <c r="AH7" s="138">
        <v>20802.818442849999</v>
      </c>
      <c r="AI7" s="128">
        <v>56158872.611948997</v>
      </c>
      <c r="AJ7" s="138">
        <v>21248.365558329995</v>
      </c>
      <c r="AK7" s="128">
        <v>55143120.846011259</v>
      </c>
      <c r="AL7" s="138">
        <v>22326.604624839994</v>
      </c>
      <c r="AM7" s="128">
        <v>53355003.402211376</v>
      </c>
      <c r="AN7" s="138">
        <v>22410.002419269997</v>
      </c>
      <c r="AO7" s="128">
        <v>53256922.54934676</v>
      </c>
      <c r="AP7" s="138">
        <v>20426.852873209984</v>
      </c>
      <c r="AQ7" s="128">
        <v>47631539.79827977</v>
      </c>
      <c r="AR7" s="138">
        <v>20493.752619709998</v>
      </c>
      <c r="AS7" s="128">
        <v>46922700.935614213</v>
      </c>
      <c r="AT7" s="138">
        <v>20849.865530440002</v>
      </c>
      <c r="AU7" s="128">
        <v>47625679.841941655</v>
      </c>
      <c r="AV7" s="138">
        <v>20090.451764029996</v>
      </c>
      <c r="AW7" s="128">
        <v>46006732.730593413</v>
      </c>
      <c r="AX7" s="138">
        <v>19560.71168253</v>
      </c>
      <c r="AY7" s="128">
        <v>51505701.145503394</v>
      </c>
      <c r="AZ7" s="138">
        <v>21890.787732680001</v>
      </c>
      <c r="BA7" s="128">
        <v>52413331.97623305</v>
      </c>
      <c r="BB7" s="138">
        <v>23500.641343590007</v>
      </c>
      <c r="BC7" s="128">
        <v>52613000.833615869</v>
      </c>
      <c r="BD7" s="138">
        <v>22975.091113659997</v>
      </c>
      <c r="BE7" s="128">
        <v>50322342.066249497</v>
      </c>
      <c r="BF7" s="138">
        <v>23514.929055800003</v>
      </c>
      <c r="BG7" s="128">
        <v>46103605.056092039</v>
      </c>
      <c r="BH7" s="138">
        <v>23311.864778779996</v>
      </c>
      <c r="BI7" s="128">
        <v>47164331.701779902</v>
      </c>
      <c r="BJ7" s="138">
        <v>23651.850503610007</v>
      </c>
      <c r="BK7" s="128">
        <v>47652802.320653297</v>
      </c>
      <c r="BL7" s="138">
        <v>24188.777457179996</v>
      </c>
      <c r="BM7" s="128">
        <v>44062277.015999079</v>
      </c>
      <c r="BN7" s="138">
        <v>23908.286302190001</v>
      </c>
      <c r="BO7" s="128">
        <v>45976113.191796131</v>
      </c>
      <c r="BP7" s="138">
        <v>23530.026439180001</v>
      </c>
      <c r="BQ7" s="128">
        <v>51168866.095169611</v>
      </c>
      <c r="BR7" s="138">
        <v>24332.903446300006</v>
      </c>
      <c r="BS7" s="128">
        <v>54593058.843084231</v>
      </c>
      <c r="BT7" s="138">
        <v>25330.020731199998</v>
      </c>
      <c r="BU7" s="128">
        <v>64875502.396956749</v>
      </c>
      <c r="BV7" s="138">
        <v>26211.583885349992</v>
      </c>
      <c r="BW7" s="128">
        <v>56582157.738008477</v>
      </c>
      <c r="BX7" s="138">
        <v>26994.049196019983</v>
      </c>
      <c r="BY7" s="128">
        <v>51882562.554750405</v>
      </c>
      <c r="BZ7" s="138">
        <v>29201.421617049997</v>
      </c>
      <c r="CA7" s="128">
        <v>59694421.541881852</v>
      </c>
      <c r="CB7" s="138">
        <v>28799.439274209999</v>
      </c>
      <c r="CC7" s="128">
        <v>55542309.60549283</v>
      </c>
      <c r="CD7" s="138">
        <v>29928.251531380003</v>
      </c>
      <c r="CE7" s="128">
        <v>57356296.929828525</v>
      </c>
      <c r="CF7" s="138">
        <v>30690.976598560002</v>
      </c>
      <c r="CG7" s="128">
        <v>55240381.869982168</v>
      </c>
      <c r="CH7" s="138">
        <v>30985.723416590001</v>
      </c>
      <c r="CI7" s="128">
        <v>59306054.299695022</v>
      </c>
      <c r="CJ7" s="138">
        <v>31057.837877280002</v>
      </c>
      <c r="CK7" s="128">
        <v>58372274.555211447</v>
      </c>
      <c r="CL7" s="138">
        <v>30766.918413899988</v>
      </c>
      <c r="CM7" s="128">
        <v>54770037.483688205</v>
      </c>
      <c r="CN7" s="138">
        <v>32371.092264949995</v>
      </c>
      <c r="CO7" s="128">
        <v>61993878.796605736</v>
      </c>
      <c r="CP7" s="138">
        <v>32933.696268559994</v>
      </c>
      <c r="CQ7" s="128">
        <v>63980291.740931503</v>
      </c>
      <c r="CR7" s="138">
        <v>33218.869351509988</v>
      </c>
      <c r="CS7" s="128">
        <v>59530539.198760502</v>
      </c>
      <c r="CT7" s="138">
        <v>32990.40345636999</v>
      </c>
      <c r="CU7" s="128">
        <v>58874674.008237883</v>
      </c>
      <c r="CV7" s="138">
        <v>33438.470542829993</v>
      </c>
      <c r="CW7" s="128">
        <v>60206634.98177626</v>
      </c>
      <c r="CX7" s="138">
        <v>33660.312634239999</v>
      </c>
      <c r="CY7" s="128">
        <v>59519174.609242193</v>
      </c>
      <c r="CZ7" s="138">
        <v>33742.862712379996</v>
      </c>
      <c r="DA7" s="128">
        <v>61823673.061622627</v>
      </c>
      <c r="DB7" s="138">
        <v>33171.102111089996</v>
      </c>
      <c r="DC7" s="128">
        <v>63987055.972292602</v>
      </c>
      <c r="DD7" s="138">
        <v>35490.48650662</v>
      </c>
      <c r="DE7" s="128">
        <v>67951859.989899993</v>
      </c>
      <c r="DF7" s="138">
        <v>35664.352138729999</v>
      </c>
      <c r="DG7" s="128">
        <v>68719143.631469116</v>
      </c>
      <c r="DH7" s="138">
        <v>37461.346181220004</v>
      </c>
      <c r="DI7" s="128">
        <v>73623532.876875296</v>
      </c>
      <c r="DJ7" s="138">
        <v>37149.434333700003</v>
      </c>
      <c r="DK7" s="128">
        <v>69885144.374213114</v>
      </c>
      <c r="DL7" s="138">
        <v>36599.417164880004</v>
      </c>
      <c r="DM7" s="128">
        <v>74241185.730615795</v>
      </c>
      <c r="DN7" s="138">
        <v>37520.891468649999</v>
      </c>
      <c r="DO7" s="128">
        <v>89767232.003086373</v>
      </c>
      <c r="DP7" s="138">
        <v>39769.818817780004</v>
      </c>
      <c r="DQ7" s="128">
        <v>102449041.76554218</v>
      </c>
      <c r="DR7" s="138">
        <v>39403.468923880006</v>
      </c>
      <c r="DS7" s="128">
        <v>101862301.54981145</v>
      </c>
      <c r="DT7" s="138">
        <v>40164.184282769995</v>
      </c>
      <c r="DU7" s="128">
        <v>125390173.47975096</v>
      </c>
      <c r="DV7" s="138">
        <v>41146.752822430004</v>
      </c>
      <c r="DW7" s="128">
        <v>129590463.61165862</v>
      </c>
      <c r="DX7" s="138">
        <v>42815.763653120011</v>
      </c>
      <c r="DY7" s="128">
        <v>129404223.27700727</v>
      </c>
      <c r="DZ7" s="138">
        <v>43251.076023319998</v>
      </c>
      <c r="EA7" s="128">
        <v>126120137.68400112</v>
      </c>
      <c r="EB7" s="138">
        <v>43125.234038820003</v>
      </c>
      <c r="EC7" s="128">
        <v>124198517.77009965</v>
      </c>
      <c r="ED7" s="138">
        <v>44679.355022420008</v>
      </c>
      <c r="EE7" s="128">
        <v>134069787.40932594</v>
      </c>
      <c r="EF7" s="138">
        <v>45744.313626980002</v>
      </c>
      <c r="EG7" s="128">
        <v>131754601.88097288</v>
      </c>
      <c r="EH7" s="138">
        <v>45768.402534039997</v>
      </c>
      <c r="EI7" s="128">
        <v>139056306.68307236</v>
      </c>
      <c r="EJ7" s="138">
        <v>47667.960544289985</v>
      </c>
      <c r="EK7" s="149">
        <v>140194808.71799496</v>
      </c>
      <c r="EL7" s="138">
        <v>47772.159666510001</v>
      </c>
      <c r="EM7" s="149">
        <v>142552124.44486585</v>
      </c>
      <c r="EN7" s="138">
        <v>49121.353168250003</v>
      </c>
      <c r="EO7" s="149">
        <v>136559326.66186175</v>
      </c>
      <c r="EP7" s="138">
        <v>48704.475120940013</v>
      </c>
      <c r="EQ7" s="149">
        <v>143439062.63392922</v>
      </c>
      <c r="ER7" s="138">
        <v>48774.949391369999</v>
      </c>
      <c r="ES7" s="149">
        <v>145816613.20145193</v>
      </c>
      <c r="ET7" s="138">
        <v>50493.221693082945</v>
      </c>
      <c r="EU7" s="149">
        <v>164090347.19709629</v>
      </c>
      <c r="EV7" s="138">
        <v>51212.948240109457</v>
      </c>
      <c r="EW7" s="149">
        <v>163417445.05729488</v>
      </c>
      <c r="EX7" s="138">
        <v>51063.768403022448</v>
      </c>
      <c r="EY7" s="149">
        <v>163262612.25119546</v>
      </c>
      <c r="EZ7" s="138">
        <v>50853.20998334336</v>
      </c>
      <c r="FA7" s="149">
        <v>176054321.49443457</v>
      </c>
      <c r="FB7" s="138">
        <v>51724.239357024344</v>
      </c>
      <c r="FC7" s="149">
        <v>169507573.76647875</v>
      </c>
      <c r="FD7" s="138">
        <v>53004.872982575871</v>
      </c>
      <c r="FE7" s="149">
        <v>215454737.74830422</v>
      </c>
      <c r="FF7" s="138">
        <v>58455.461533616704</v>
      </c>
      <c r="FG7" s="149">
        <v>219728818.91332716</v>
      </c>
      <c r="FH7" s="138">
        <v>60554.459001058378</v>
      </c>
      <c r="FI7" s="149">
        <v>234887113.19756538</v>
      </c>
      <c r="FJ7" s="138">
        <v>66932.533006060941</v>
      </c>
      <c r="FK7" s="149">
        <v>229745919.54330418</v>
      </c>
      <c r="FL7" s="138">
        <v>66937.699755568334</v>
      </c>
      <c r="FM7" s="149">
        <v>250140159.59358084</v>
      </c>
      <c r="FN7" s="138">
        <v>69949.591373700736</v>
      </c>
      <c r="FO7" s="149">
        <v>262777531.42584035</v>
      </c>
      <c r="FP7" s="138">
        <v>69852.565094852849</v>
      </c>
      <c r="FQ7" s="149">
        <v>267862234.31793031</v>
      </c>
      <c r="FR7" s="138">
        <v>73447.640455886183</v>
      </c>
      <c r="FS7" s="149">
        <v>292406808.27735585</v>
      </c>
      <c r="FT7" s="138">
        <v>73193.215331084357</v>
      </c>
      <c r="FU7" s="149">
        <v>274339150.04320383</v>
      </c>
      <c r="FV7" s="138">
        <v>73170.988334464084</v>
      </c>
      <c r="FW7" s="149">
        <v>302011059.22085047</v>
      </c>
      <c r="FX7" s="138">
        <v>73361.07227782</v>
      </c>
      <c r="FY7" s="149">
        <v>332477514.83813965</v>
      </c>
      <c r="FZ7" s="138">
        <v>75978.186670544994</v>
      </c>
      <c r="GA7" s="149">
        <v>365470273.52265549</v>
      </c>
      <c r="GB7" s="138">
        <v>77006.240062890211</v>
      </c>
      <c r="GC7" s="149">
        <v>356328664.45581001</v>
      </c>
      <c r="GD7" s="138">
        <v>76651.724013930841</v>
      </c>
      <c r="GE7" s="149">
        <v>321268837.82510805</v>
      </c>
      <c r="GF7" s="138">
        <v>77048.972565843695</v>
      </c>
      <c r="GG7" s="149">
        <v>312338043.02851456</v>
      </c>
      <c r="GH7" s="138">
        <v>80246.908260874377</v>
      </c>
      <c r="GI7" s="149">
        <v>306707695.71847492</v>
      </c>
      <c r="GJ7" s="138">
        <v>79829.546468264831</v>
      </c>
      <c r="GK7" s="149">
        <v>306729066.39501399</v>
      </c>
      <c r="GL7" s="138">
        <v>79616.118447166649</v>
      </c>
      <c r="GM7" s="149">
        <v>330250843.96358514</v>
      </c>
      <c r="GN7" s="138">
        <v>79955.968833621358</v>
      </c>
      <c r="GO7" s="149">
        <v>332953444.97665441</v>
      </c>
      <c r="GP7" s="138">
        <v>81695.603274892972</v>
      </c>
      <c r="GQ7" s="149">
        <v>360208169.17949432</v>
      </c>
    </row>
    <row r="8" spans="1:199" ht="3" customHeight="1" x14ac:dyDescent="0.25">
      <c r="A8" s="150"/>
      <c r="B8" s="8"/>
      <c r="C8" s="20"/>
      <c r="D8" s="125"/>
      <c r="E8" s="126"/>
      <c r="F8" s="125"/>
      <c r="G8" s="126"/>
      <c r="H8" s="125"/>
      <c r="I8" s="126"/>
      <c r="J8" s="125"/>
      <c r="K8" s="126"/>
      <c r="L8" s="125"/>
      <c r="M8" s="126"/>
      <c r="N8" s="125"/>
      <c r="O8" s="126"/>
      <c r="P8" s="125"/>
      <c r="Q8" s="126"/>
      <c r="R8" s="125"/>
      <c r="S8" s="126"/>
      <c r="T8" s="125"/>
      <c r="U8" s="126"/>
      <c r="V8" s="125"/>
      <c r="W8" s="126"/>
      <c r="X8" s="125"/>
      <c r="Y8" s="126"/>
      <c r="Z8" s="125"/>
      <c r="AA8" s="126"/>
      <c r="AB8" s="125"/>
      <c r="AC8" s="126"/>
      <c r="AD8" s="125"/>
      <c r="AE8" s="126"/>
      <c r="AF8" s="125"/>
      <c r="AG8" s="126"/>
      <c r="AH8" s="125"/>
      <c r="AI8" s="126"/>
      <c r="AJ8" s="125"/>
      <c r="AK8" s="126"/>
      <c r="AL8" s="125"/>
      <c r="AM8" s="126"/>
      <c r="AN8" s="125"/>
      <c r="AO8" s="126"/>
      <c r="AP8" s="125"/>
      <c r="AQ8" s="126"/>
      <c r="AR8" s="125"/>
      <c r="AS8" s="126"/>
      <c r="AT8" s="125"/>
      <c r="AU8" s="126"/>
      <c r="AV8" s="125"/>
      <c r="AW8" s="126"/>
      <c r="AX8" s="125"/>
      <c r="AY8" s="126"/>
      <c r="AZ8" s="125"/>
      <c r="BA8" s="126"/>
      <c r="BB8" s="125"/>
      <c r="BC8" s="126"/>
      <c r="BD8" s="125"/>
      <c r="BE8" s="126"/>
      <c r="BF8" s="125"/>
      <c r="BG8" s="126"/>
      <c r="BH8" s="125"/>
      <c r="BI8" s="126"/>
      <c r="BJ8" s="125"/>
      <c r="BK8" s="126"/>
      <c r="BL8" s="125"/>
      <c r="BM8" s="126"/>
      <c r="BN8" s="125"/>
      <c r="BO8" s="126"/>
      <c r="BP8" s="125"/>
      <c r="BQ8" s="126"/>
      <c r="BR8" s="125"/>
      <c r="BS8" s="126"/>
      <c r="BT8" s="125"/>
      <c r="BU8" s="126"/>
      <c r="BV8" s="125"/>
      <c r="BW8" s="126"/>
      <c r="BX8" s="125"/>
      <c r="BY8" s="126"/>
      <c r="BZ8" s="125"/>
      <c r="CA8" s="126"/>
      <c r="CB8" s="125"/>
      <c r="CC8" s="126"/>
      <c r="CD8" s="125"/>
      <c r="CE8" s="126"/>
      <c r="CF8" s="125"/>
      <c r="CG8" s="126"/>
      <c r="CH8" s="125"/>
      <c r="CI8" s="126"/>
      <c r="CJ8" s="125"/>
      <c r="CK8" s="126"/>
      <c r="CL8" s="125"/>
      <c r="CM8" s="126"/>
      <c r="CN8" s="125"/>
      <c r="CO8" s="126"/>
      <c r="CP8" s="125"/>
      <c r="CQ8" s="126"/>
      <c r="CR8" s="125"/>
      <c r="CS8" s="126"/>
      <c r="CT8" s="125"/>
      <c r="CU8" s="126"/>
      <c r="CV8" s="125"/>
      <c r="CW8" s="126"/>
      <c r="CX8" s="125"/>
      <c r="CY8" s="126"/>
      <c r="CZ8" s="125"/>
      <c r="DA8" s="126"/>
      <c r="DB8" s="125"/>
      <c r="DC8" s="126"/>
      <c r="DD8" s="125"/>
      <c r="DE8" s="126"/>
      <c r="DF8" s="125"/>
      <c r="DG8" s="126"/>
      <c r="DH8" s="125"/>
      <c r="DI8" s="126"/>
      <c r="DJ8" s="125"/>
      <c r="DK8" s="126"/>
      <c r="DL8" s="125"/>
      <c r="DM8" s="126"/>
      <c r="DN8" s="125"/>
      <c r="DO8" s="126"/>
      <c r="DP8" s="125"/>
      <c r="DQ8" s="126"/>
      <c r="DR8" s="125"/>
      <c r="DS8" s="126"/>
      <c r="DT8" s="125"/>
      <c r="DU8" s="126"/>
      <c r="DV8" s="125"/>
      <c r="DW8" s="126"/>
      <c r="DX8" s="125"/>
      <c r="DY8" s="126"/>
      <c r="DZ8" s="125"/>
      <c r="EA8" s="126"/>
      <c r="EB8" s="125"/>
      <c r="EC8" s="126">
        <v>0</v>
      </c>
      <c r="ED8" s="125"/>
      <c r="EE8" s="126">
        <v>0</v>
      </c>
      <c r="EF8" s="125"/>
      <c r="EG8" s="126">
        <v>0</v>
      </c>
      <c r="EH8" s="125"/>
      <c r="EI8" s="126">
        <v>0</v>
      </c>
      <c r="EJ8" s="125"/>
      <c r="EK8" s="151">
        <v>0</v>
      </c>
      <c r="EL8" s="125"/>
      <c r="EM8" s="151"/>
      <c r="EN8" s="125"/>
      <c r="EO8" s="151"/>
      <c r="EP8" s="125"/>
      <c r="EQ8" s="151"/>
      <c r="ER8" s="125"/>
      <c r="ES8" s="151"/>
      <c r="ET8" s="125"/>
      <c r="EU8" s="151"/>
      <c r="EV8" s="125"/>
      <c r="EW8" s="151"/>
      <c r="EX8" s="125"/>
      <c r="EY8" s="151"/>
      <c r="EZ8" s="125"/>
      <c r="FA8" s="151"/>
      <c r="FB8" s="125"/>
      <c r="FC8" s="151"/>
      <c r="FD8" s="125"/>
      <c r="FE8" s="151"/>
      <c r="FF8" s="125"/>
      <c r="FG8" s="151"/>
      <c r="FH8" s="125"/>
      <c r="FI8" s="151"/>
      <c r="FJ8" s="125"/>
      <c r="FK8" s="151"/>
      <c r="FL8" s="125"/>
      <c r="FM8" s="151"/>
      <c r="FN8" s="125"/>
      <c r="FO8" s="151"/>
      <c r="FP8" s="125"/>
      <c r="FQ8" s="151">
        <v>0</v>
      </c>
      <c r="FR8" s="125"/>
      <c r="FS8" s="151">
        <v>0</v>
      </c>
      <c r="FT8" s="125"/>
      <c r="FU8" s="151">
        <v>0</v>
      </c>
      <c r="FV8" s="125"/>
      <c r="FW8" s="151">
        <v>0</v>
      </c>
      <c r="FX8" s="125"/>
      <c r="FY8" s="151">
        <v>0</v>
      </c>
      <c r="FZ8" s="125"/>
      <c r="GA8" s="151">
        <v>0</v>
      </c>
      <c r="GB8" s="125"/>
      <c r="GC8" s="151">
        <v>0</v>
      </c>
      <c r="GD8" s="125"/>
      <c r="GE8" s="151">
        <v>0</v>
      </c>
      <c r="GF8" s="125"/>
      <c r="GG8" s="151">
        <v>0</v>
      </c>
      <c r="GH8" s="8"/>
      <c r="GI8" s="151">
        <v>0</v>
      </c>
      <c r="GJ8" s="8"/>
      <c r="GK8" s="151">
        <v>0</v>
      </c>
      <c r="GL8" s="8"/>
      <c r="GM8" s="151">
        <v>0</v>
      </c>
      <c r="GN8" s="8"/>
      <c r="GO8" s="151">
        <v>0</v>
      </c>
      <c r="GP8" s="8"/>
      <c r="GQ8" s="151">
        <v>0</v>
      </c>
    </row>
    <row r="9" spans="1:199" ht="13" x14ac:dyDescent="0.3">
      <c r="A9" s="41" t="s">
        <v>10</v>
      </c>
      <c r="B9" s="10" t="s">
        <v>36</v>
      </c>
      <c r="C9" s="15"/>
      <c r="D9" s="133">
        <v>116.85438572999999</v>
      </c>
      <c r="E9" s="128">
        <v>117477.21960594089</v>
      </c>
      <c r="F9" s="133">
        <v>301.57061573000004</v>
      </c>
      <c r="G9" s="128">
        <v>390105.71709601342</v>
      </c>
      <c r="H9" s="133">
        <v>380.44558260999997</v>
      </c>
      <c r="I9" s="128">
        <v>586688.93739870703</v>
      </c>
      <c r="J9" s="133">
        <v>380.40215537</v>
      </c>
      <c r="K9" s="128">
        <v>712786.14666764485</v>
      </c>
      <c r="L9" s="133">
        <v>335.14775924000003</v>
      </c>
      <c r="M9" s="128">
        <v>747104.68194262323</v>
      </c>
      <c r="N9" s="133">
        <v>454.97328744999999</v>
      </c>
      <c r="O9" s="128">
        <v>1042425.6967396908</v>
      </c>
      <c r="P9" s="133">
        <v>458.66730592999994</v>
      </c>
      <c r="Q9" s="128">
        <v>1037152.2721880937</v>
      </c>
      <c r="R9" s="133">
        <v>459.48840688000001</v>
      </c>
      <c r="S9" s="128">
        <v>1102229.9801918818</v>
      </c>
      <c r="T9" s="133">
        <v>466.66863804999997</v>
      </c>
      <c r="U9" s="128">
        <v>1319776.2418964438</v>
      </c>
      <c r="V9" s="133">
        <v>428.80858696000001</v>
      </c>
      <c r="W9" s="128">
        <v>1228446.5518371384</v>
      </c>
      <c r="X9" s="133">
        <v>431.43622729999998</v>
      </c>
      <c r="Y9" s="128">
        <v>1276296.2194102251</v>
      </c>
      <c r="Z9" s="133">
        <v>455.74090347000003</v>
      </c>
      <c r="AA9" s="128">
        <v>1283967.9621641005</v>
      </c>
      <c r="AB9" s="133">
        <v>473.64935639000004</v>
      </c>
      <c r="AC9" s="128">
        <v>1368557.7138597022</v>
      </c>
      <c r="AD9" s="133">
        <v>432.05086268000002</v>
      </c>
      <c r="AE9" s="128">
        <v>1200328.027206203</v>
      </c>
      <c r="AF9" s="133">
        <v>446.19012694999998</v>
      </c>
      <c r="AG9" s="128">
        <v>1194968.5503924119</v>
      </c>
      <c r="AH9" s="133">
        <v>456.61237387</v>
      </c>
      <c r="AI9" s="128">
        <v>1232661.6322519747</v>
      </c>
      <c r="AJ9" s="133">
        <v>462.95400785999999</v>
      </c>
      <c r="AK9" s="128">
        <v>1201444.3525780363</v>
      </c>
      <c r="AL9" s="133">
        <v>423.69879252999999</v>
      </c>
      <c r="AM9" s="128">
        <v>1012534.1894485675</v>
      </c>
      <c r="AN9" s="133">
        <v>437.20545831000004</v>
      </c>
      <c r="AO9" s="128">
        <v>1039010.0275645489</v>
      </c>
      <c r="AP9" s="133">
        <v>431.45695238999991</v>
      </c>
      <c r="AQ9" s="128">
        <v>1006075.6361525257</v>
      </c>
      <c r="AR9" s="133">
        <v>445.75538871999998</v>
      </c>
      <c r="AS9" s="128">
        <v>1020605.9955671992</v>
      </c>
      <c r="AT9" s="133">
        <v>435.97443585000002</v>
      </c>
      <c r="AU9" s="128">
        <v>995861.52585728699</v>
      </c>
      <c r="AV9" s="133">
        <v>434.32631298999996</v>
      </c>
      <c r="AW9" s="128">
        <v>994598.57022084016</v>
      </c>
      <c r="AX9" s="133">
        <v>440.73439585</v>
      </c>
      <c r="AY9" s="128">
        <v>1160506.552400552</v>
      </c>
      <c r="AZ9" s="133">
        <v>454.59786840999999</v>
      </c>
      <c r="BA9" s="128">
        <v>1088448.222312747</v>
      </c>
      <c r="BB9" s="133">
        <v>352.16662981000002</v>
      </c>
      <c r="BC9" s="128">
        <v>788427.12915232987</v>
      </c>
      <c r="BD9" s="133">
        <v>355.77654117000003</v>
      </c>
      <c r="BE9" s="128">
        <v>779257.35812465113</v>
      </c>
      <c r="BF9" s="133">
        <v>357.79568883000002</v>
      </c>
      <c r="BG9" s="128">
        <v>701497.80547698634</v>
      </c>
      <c r="BH9" s="133">
        <v>686.25121908999984</v>
      </c>
      <c r="BI9" s="128">
        <v>1388416.6039506968</v>
      </c>
      <c r="BJ9" s="133">
        <v>712.17840945</v>
      </c>
      <c r="BK9" s="128">
        <v>1434868.572223482</v>
      </c>
      <c r="BL9" s="133">
        <v>783.44791965000002</v>
      </c>
      <c r="BM9" s="128">
        <v>1427128.7304344401</v>
      </c>
      <c r="BN9" s="133">
        <v>755.16105268999991</v>
      </c>
      <c r="BO9" s="128">
        <v>1452189.822293163</v>
      </c>
      <c r="BP9" s="133">
        <v>703.91689007999992</v>
      </c>
      <c r="BQ9" s="128">
        <v>1530751.7475057694</v>
      </c>
      <c r="BR9" s="133">
        <v>694.90300260000004</v>
      </c>
      <c r="BS9" s="128">
        <v>1559077.4276033342</v>
      </c>
      <c r="BT9" s="133">
        <v>645.14497693999999</v>
      </c>
      <c r="BU9" s="128">
        <v>1652351.7663884973</v>
      </c>
      <c r="BV9" s="133">
        <v>692.97654434999993</v>
      </c>
      <c r="BW9" s="128">
        <v>1495907.6228532218</v>
      </c>
      <c r="BX9" s="133">
        <v>736.17694895</v>
      </c>
      <c r="BY9" s="128">
        <v>1414932.0958819001</v>
      </c>
      <c r="BZ9" s="133">
        <v>764.60064426999998</v>
      </c>
      <c r="CA9" s="128">
        <v>1563019.5601024558</v>
      </c>
      <c r="CB9" s="133">
        <v>826.70582271000001</v>
      </c>
      <c r="CC9" s="128">
        <v>1594376.5543637322</v>
      </c>
      <c r="CD9" s="133">
        <v>817.72480723000012</v>
      </c>
      <c r="CE9" s="128">
        <v>1567136.8840640062</v>
      </c>
      <c r="CF9" s="133">
        <v>835.03907312000013</v>
      </c>
      <c r="CG9" s="128">
        <v>1502978.4773179572</v>
      </c>
      <c r="CH9" s="133">
        <v>841.32329497000001</v>
      </c>
      <c r="CI9" s="128">
        <v>1610275.9436745851</v>
      </c>
      <c r="CJ9" s="133">
        <v>838.64742641999999</v>
      </c>
      <c r="CK9" s="128">
        <v>1576212.6785335974</v>
      </c>
      <c r="CL9" s="133">
        <v>932.71475349000002</v>
      </c>
      <c r="CM9" s="128">
        <v>1660381.4955727586</v>
      </c>
      <c r="CN9" s="133">
        <v>887.4236367499999</v>
      </c>
      <c r="CO9" s="128">
        <v>1699505.0067399247</v>
      </c>
      <c r="CP9" s="133">
        <v>1001.3580983900001</v>
      </c>
      <c r="CQ9" s="128">
        <v>1945338.3777422532</v>
      </c>
      <c r="CR9" s="133">
        <v>983.40695430000005</v>
      </c>
      <c r="CS9" s="128">
        <v>1762334.1005924011</v>
      </c>
      <c r="CT9" s="133">
        <v>1018.47909615</v>
      </c>
      <c r="CU9" s="128">
        <v>1817577.7949892899</v>
      </c>
      <c r="CV9" s="133">
        <v>1008.21536854</v>
      </c>
      <c r="CW9" s="128">
        <v>1815311.9353636408</v>
      </c>
      <c r="CX9" s="133">
        <v>1013.4605577900001</v>
      </c>
      <c r="CY9" s="128">
        <v>1792031.3621010119</v>
      </c>
      <c r="CZ9" s="133">
        <v>982.66539192000016</v>
      </c>
      <c r="DA9" s="128">
        <v>1800439.5310758243</v>
      </c>
      <c r="DB9" s="133">
        <v>968.55179782000005</v>
      </c>
      <c r="DC9" s="128">
        <v>1868336.41799478</v>
      </c>
      <c r="DD9" s="133">
        <v>1025.00244183</v>
      </c>
      <c r="DE9" s="128">
        <v>1962520.9252498094</v>
      </c>
      <c r="DF9" s="133">
        <v>1020.71330907</v>
      </c>
      <c r="DG9" s="128">
        <v>1966741.0253153481</v>
      </c>
      <c r="DH9" s="133">
        <v>1003.1266860500001</v>
      </c>
      <c r="DI9" s="128">
        <v>1971464.9386277862</v>
      </c>
      <c r="DJ9" s="133">
        <v>1018.6102004700001</v>
      </c>
      <c r="DK9" s="128">
        <v>1916199.3230221595</v>
      </c>
      <c r="DL9" s="133">
        <v>983.14653318000001</v>
      </c>
      <c r="DM9" s="128">
        <v>1994293.0796249665</v>
      </c>
      <c r="DN9" s="133">
        <v>931.8553119899999</v>
      </c>
      <c r="DO9" s="128">
        <v>2229426.5597235952</v>
      </c>
      <c r="DP9" s="133">
        <v>906.15351829999997</v>
      </c>
      <c r="DQ9" s="128">
        <v>2334296.770816715</v>
      </c>
      <c r="DR9" s="133">
        <v>892.84942089999993</v>
      </c>
      <c r="DS9" s="128">
        <v>2308113.9664627989</v>
      </c>
      <c r="DT9" s="133">
        <v>841.05661710000004</v>
      </c>
      <c r="DU9" s="128">
        <v>2625728.2951891744</v>
      </c>
      <c r="DV9" s="133">
        <v>879.10073151000006</v>
      </c>
      <c r="DW9" s="128">
        <v>2768701.3808687995</v>
      </c>
      <c r="DX9" s="133">
        <v>877.10718039999983</v>
      </c>
      <c r="DY9" s="128">
        <v>2650924.8866819395</v>
      </c>
      <c r="DZ9" s="133">
        <v>885.69161540999994</v>
      </c>
      <c r="EA9" s="128">
        <v>2582676.7505355598</v>
      </c>
      <c r="EB9" s="133">
        <v>866.98282049999989</v>
      </c>
      <c r="EC9" s="128">
        <v>2496867.1738989744</v>
      </c>
      <c r="ED9" s="133">
        <v>809.44769997000003</v>
      </c>
      <c r="EE9" s="128">
        <v>2428917.8077769787</v>
      </c>
      <c r="EF9" s="133">
        <v>852.87658993000002</v>
      </c>
      <c r="EG9" s="128">
        <v>2456489.2693799832</v>
      </c>
      <c r="EH9" s="133">
        <v>817.34919462999983</v>
      </c>
      <c r="EI9" s="128">
        <v>2483319.3640765436</v>
      </c>
      <c r="EJ9" s="133">
        <v>829.88801443</v>
      </c>
      <c r="EK9" s="149">
        <v>2440758.74259964</v>
      </c>
      <c r="EL9" s="133">
        <v>831.32348316000002</v>
      </c>
      <c r="EM9" s="149">
        <v>2480669.27374944</v>
      </c>
      <c r="EN9" s="133">
        <v>826.45667395000009</v>
      </c>
      <c r="EO9" s="149">
        <v>2297582.6118479581</v>
      </c>
      <c r="EP9" s="133">
        <v>835.02286298000001</v>
      </c>
      <c r="EQ9" s="149">
        <v>2459217.4835337684</v>
      </c>
      <c r="ER9" s="133">
        <v>800.78883100000007</v>
      </c>
      <c r="ES9" s="149">
        <v>2394022.2733809804</v>
      </c>
      <c r="ET9" s="133">
        <v>785.24323012000002</v>
      </c>
      <c r="EU9" s="149">
        <v>2551844.1870824699</v>
      </c>
      <c r="EV9" s="133">
        <v>786.08098289000009</v>
      </c>
      <c r="EW9" s="149">
        <v>2508337.2515430171</v>
      </c>
      <c r="EX9" s="133">
        <v>802.57886785000005</v>
      </c>
      <c r="EY9" s="149">
        <v>2566029.2336560558</v>
      </c>
      <c r="EZ9" s="133">
        <v>848.14035106000006</v>
      </c>
      <c r="FA9" s="149">
        <v>2936270.3767732312</v>
      </c>
      <c r="FB9" s="133">
        <v>769.15101057000004</v>
      </c>
      <c r="FC9" s="149">
        <v>2520615.5427793697</v>
      </c>
      <c r="FD9" s="133">
        <v>715.03049499000008</v>
      </c>
      <c r="FE9" s="149">
        <v>2906463.1063403022</v>
      </c>
      <c r="FF9" s="133">
        <v>712.23102362000009</v>
      </c>
      <c r="FG9" s="149">
        <v>2677212.3169954545</v>
      </c>
      <c r="FH9" s="133">
        <v>690.73798246000001</v>
      </c>
      <c r="FI9" s="149">
        <v>2679331.1896833926</v>
      </c>
      <c r="FJ9" s="133">
        <v>700.90129546000003</v>
      </c>
      <c r="FK9" s="149">
        <v>2405843.6966664502</v>
      </c>
      <c r="FL9" s="133">
        <v>662.98649989</v>
      </c>
      <c r="FM9" s="149">
        <v>2477520.88130394</v>
      </c>
      <c r="FN9" s="133">
        <v>653.33711599000003</v>
      </c>
      <c r="FO9" s="149">
        <v>2454371.9435261535</v>
      </c>
      <c r="FP9" s="133">
        <v>832.01807240999983</v>
      </c>
      <c r="FQ9" s="149">
        <v>3190523.0619091778</v>
      </c>
      <c r="FR9" s="133">
        <v>1039.98428214</v>
      </c>
      <c r="FS9" s="149">
        <v>4140343.8246844821</v>
      </c>
      <c r="FT9" s="133">
        <v>1088.8996874600002</v>
      </c>
      <c r="FU9" s="149">
        <v>4081359.3635531999</v>
      </c>
      <c r="FV9" s="133">
        <v>1055.1645657399999</v>
      </c>
      <c r="FW9" s="149">
        <v>4355160.0901548779</v>
      </c>
      <c r="FX9" s="133">
        <v>980.77431735000005</v>
      </c>
      <c r="FY9" s="149">
        <v>4444937.8604324143</v>
      </c>
      <c r="FZ9" s="133">
        <v>842.15188003000003</v>
      </c>
      <c r="GA9" s="149">
        <v>4050918.9733203058</v>
      </c>
      <c r="GB9" s="133">
        <v>1088.8996874600002</v>
      </c>
      <c r="GC9" s="149">
        <v>5038632.8567930358</v>
      </c>
      <c r="GD9" s="133">
        <v>1076.3276243099999</v>
      </c>
      <c r="GE9" s="149">
        <v>4511190.4452180164</v>
      </c>
      <c r="GF9" s="133">
        <v>1085.2084749700002</v>
      </c>
      <c r="GG9" s="149">
        <v>4399174.7074943883</v>
      </c>
      <c r="GH9" s="133">
        <v>1164.05209195</v>
      </c>
      <c r="GI9" s="149">
        <v>4449065.2980374973</v>
      </c>
      <c r="GJ9" s="133">
        <v>1260.1932367499999</v>
      </c>
      <c r="GK9" s="149">
        <v>4842040.4735645251</v>
      </c>
      <c r="GL9" s="133">
        <v>1161.53061441</v>
      </c>
      <c r="GM9" s="149">
        <v>4818075.4497972559</v>
      </c>
      <c r="GN9" s="133">
        <v>1158.5581857900002</v>
      </c>
      <c r="GO9" s="149">
        <v>4824479.5828485768</v>
      </c>
      <c r="GP9" s="133">
        <v>1082.83814794</v>
      </c>
      <c r="GQ9" s="149">
        <v>4774395.8199896505</v>
      </c>
    </row>
    <row r="10" spans="1:199" ht="3" customHeight="1" x14ac:dyDescent="0.25">
      <c r="A10" s="150"/>
      <c r="B10" s="8"/>
      <c r="C10" s="20"/>
      <c r="D10" s="125"/>
      <c r="E10" s="126"/>
      <c r="F10" s="125"/>
      <c r="G10" s="126"/>
      <c r="H10" s="125"/>
      <c r="I10" s="126"/>
      <c r="J10" s="125"/>
      <c r="K10" s="126"/>
      <c r="L10" s="125"/>
      <c r="M10" s="126"/>
      <c r="N10" s="125"/>
      <c r="O10" s="126"/>
      <c r="P10" s="125"/>
      <c r="Q10" s="126"/>
      <c r="R10" s="125"/>
      <c r="S10" s="126"/>
      <c r="T10" s="125"/>
      <c r="U10" s="126"/>
      <c r="V10" s="125"/>
      <c r="W10" s="126"/>
      <c r="X10" s="125"/>
      <c r="Y10" s="126"/>
      <c r="Z10" s="125"/>
      <c r="AA10" s="126"/>
      <c r="AB10" s="125"/>
      <c r="AC10" s="126"/>
      <c r="AD10" s="125"/>
      <c r="AE10" s="126"/>
      <c r="AF10" s="125"/>
      <c r="AG10" s="126"/>
      <c r="AH10" s="125"/>
      <c r="AI10" s="126"/>
      <c r="AJ10" s="125"/>
      <c r="AK10" s="126"/>
      <c r="AL10" s="125"/>
      <c r="AM10" s="126"/>
      <c r="AN10" s="125"/>
      <c r="AO10" s="126"/>
      <c r="AP10" s="125"/>
      <c r="AQ10" s="126"/>
      <c r="AR10" s="125"/>
      <c r="AS10" s="126"/>
      <c r="AT10" s="125"/>
      <c r="AU10" s="126"/>
      <c r="AV10" s="125"/>
      <c r="AW10" s="126"/>
      <c r="AX10" s="125"/>
      <c r="AY10" s="126"/>
      <c r="AZ10" s="125"/>
      <c r="BA10" s="126"/>
      <c r="BB10" s="125"/>
      <c r="BC10" s="126"/>
      <c r="BD10" s="125"/>
      <c r="BE10" s="126"/>
      <c r="BF10" s="125"/>
      <c r="BG10" s="126"/>
      <c r="BH10" s="125"/>
      <c r="BI10" s="126"/>
      <c r="BJ10" s="125"/>
      <c r="BK10" s="126"/>
      <c r="BL10" s="125"/>
      <c r="BM10" s="126"/>
      <c r="BN10" s="125"/>
      <c r="BO10" s="126"/>
      <c r="BP10" s="125"/>
      <c r="BQ10" s="126"/>
      <c r="BR10" s="125"/>
      <c r="BS10" s="126"/>
      <c r="BT10" s="125"/>
      <c r="BU10" s="126"/>
      <c r="BV10" s="125"/>
      <c r="BW10" s="126"/>
      <c r="BX10" s="125"/>
      <c r="BY10" s="126"/>
      <c r="BZ10" s="125"/>
      <c r="CA10" s="126"/>
      <c r="CB10" s="125"/>
      <c r="CC10" s="126"/>
      <c r="CD10" s="125"/>
      <c r="CE10" s="126"/>
      <c r="CF10" s="125"/>
      <c r="CG10" s="126"/>
      <c r="CH10" s="125"/>
      <c r="CI10" s="126"/>
      <c r="CJ10" s="125"/>
      <c r="CK10" s="126"/>
      <c r="CL10" s="125"/>
      <c r="CM10" s="126"/>
      <c r="CN10" s="125"/>
      <c r="CO10" s="126"/>
      <c r="CP10" s="125"/>
      <c r="CQ10" s="126"/>
      <c r="CR10" s="125"/>
      <c r="CS10" s="126"/>
      <c r="CT10" s="125"/>
      <c r="CU10" s="126"/>
      <c r="CV10" s="125"/>
      <c r="CW10" s="126"/>
      <c r="CX10" s="125"/>
      <c r="CY10" s="126"/>
      <c r="CZ10" s="125"/>
      <c r="DA10" s="126"/>
      <c r="DB10" s="125"/>
      <c r="DC10" s="126"/>
      <c r="DD10" s="125"/>
      <c r="DE10" s="126"/>
      <c r="DF10" s="125"/>
      <c r="DG10" s="126"/>
      <c r="DH10" s="125"/>
      <c r="DI10" s="126"/>
      <c r="DJ10" s="125"/>
      <c r="DK10" s="126"/>
      <c r="DL10" s="125"/>
      <c r="DM10" s="126"/>
      <c r="DN10" s="125"/>
      <c r="DO10" s="126"/>
      <c r="DP10" s="125"/>
      <c r="DQ10" s="126"/>
      <c r="DR10" s="125"/>
      <c r="DS10" s="126"/>
      <c r="DT10" s="125"/>
      <c r="DU10" s="126"/>
      <c r="DV10" s="125"/>
      <c r="DW10" s="126"/>
      <c r="DX10" s="125"/>
      <c r="DY10" s="126"/>
      <c r="DZ10" s="125"/>
      <c r="EA10" s="126"/>
      <c r="EB10" s="125"/>
      <c r="EC10" s="126">
        <v>0</v>
      </c>
      <c r="ED10" s="125"/>
      <c r="EE10" s="126">
        <v>0</v>
      </c>
      <c r="EF10" s="125"/>
      <c r="EG10" s="126">
        <v>0</v>
      </c>
      <c r="EH10" s="125"/>
      <c r="EI10" s="126">
        <v>0</v>
      </c>
      <c r="EJ10" s="125"/>
      <c r="EK10" s="151">
        <v>0</v>
      </c>
      <c r="EL10" s="125"/>
      <c r="EM10" s="151">
        <v>0</v>
      </c>
      <c r="EN10" s="125"/>
      <c r="EO10" s="151">
        <v>0</v>
      </c>
      <c r="EP10" s="125"/>
      <c r="EQ10" s="151">
        <v>0</v>
      </c>
      <c r="ER10" s="125"/>
      <c r="ES10" s="151">
        <v>0</v>
      </c>
      <c r="ET10" s="125"/>
      <c r="EU10" s="151">
        <v>0</v>
      </c>
      <c r="EV10" s="125"/>
      <c r="EW10" s="151">
        <v>0</v>
      </c>
      <c r="EX10" s="125"/>
      <c r="EY10" s="151"/>
      <c r="EZ10" s="125"/>
      <c r="FA10" s="151"/>
      <c r="FB10" s="125"/>
      <c r="FC10" s="151"/>
      <c r="FD10" s="125"/>
      <c r="FE10" s="151"/>
      <c r="FF10" s="125"/>
      <c r="FG10" s="151"/>
      <c r="FH10" s="125"/>
      <c r="FI10" s="151"/>
      <c r="FJ10" s="125"/>
      <c r="FK10" s="151"/>
      <c r="FL10" s="125"/>
      <c r="FM10" s="151"/>
      <c r="FN10" s="125"/>
      <c r="FO10" s="151">
        <v>0</v>
      </c>
      <c r="FP10" s="125"/>
      <c r="FQ10" s="151">
        <v>0</v>
      </c>
      <c r="FR10" s="125"/>
      <c r="FS10" s="151">
        <v>0</v>
      </c>
      <c r="FT10" s="125"/>
      <c r="FU10" s="151">
        <v>0</v>
      </c>
      <c r="FV10" s="125"/>
      <c r="FW10" s="151">
        <v>0</v>
      </c>
      <c r="FX10" s="125"/>
      <c r="FY10" s="151">
        <v>0</v>
      </c>
      <c r="FZ10" s="125"/>
      <c r="GA10" s="151">
        <v>0</v>
      </c>
      <c r="GB10" s="125"/>
      <c r="GC10" s="151">
        <v>0</v>
      </c>
      <c r="GD10" s="125"/>
      <c r="GE10" s="151">
        <v>0</v>
      </c>
      <c r="GF10" s="125"/>
      <c r="GG10" s="151">
        <v>0</v>
      </c>
      <c r="GH10" s="8"/>
      <c r="GI10" s="151">
        <v>0</v>
      </c>
      <c r="GJ10" s="8"/>
      <c r="GK10" s="151">
        <v>0</v>
      </c>
      <c r="GL10" s="8"/>
      <c r="GM10" s="151">
        <v>0</v>
      </c>
      <c r="GN10" s="8"/>
      <c r="GO10" s="151">
        <v>0</v>
      </c>
      <c r="GP10" s="8"/>
      <c r="GQ10" s="151">
        <v>0</v>
      </c>
    </row>
    <row r="11" spans="1:199" ht="12.75" hidden="1" customHeight="1" x14ac:dyDescent="0.3">
      <c r="A11" s="41"/>
      <c r="B11" s="10" t="s">
        <v>12</v>
      </c>
      <c r="C11" s="15"/>
      <c r="D11" s="129">
        <v>824.66034585</v>
      </c>
      <c r="E11" s="128">
        <v>829055.78549338051</v>
      </c>
      <c r="F11" s="129">
        <v>1150.0820169799999</v>
      </c>
      <c r="G11" s="128">
        <v>1487723.0955249881</v>
      </c>
      <c r="H11" s="129">
        <v>954.99686948893884</v>
      </c>
      <c r="I11" s="128">
        <v>1472710.2224075873</v>
      </c>
      <c r="J11" s="129">
        <v>839.78432622862624</v>
      </c>
      <c r="K11" s="128">
        <v>1573562.6769574131</v>
      </c>
      <c r="L11" s="129">
        <v>643.44306367169725</v>
      </c>
      <c r="M11" s="128">
        <v>1434350.4086756739</v>
      </c>
      <c r="N11" s="129">
        <v>436.40602000999996</v>
      </c>
      <c r="O11" s="128">
        <v>999884.74492651166</v>
      </c>
      <c r="P11" s="129">
        <v>372.08574000999999</v>
      </c>
      <c r="Q11" s="128">
        <v>841371.43788281234</v>
      </c>
      <c r="R11" s="129">
        <v>334.60577999999998</v>
      </c>
      <c r="S11" s="128">
        <v>802659.03717959998</v>
      </c>
      <c r="T11" s="129">
        <v>309.03610000000003</v>
      </c>
      <c r="U11" s="128">
        <v>873978.81368800008</v>
      </c>
      <c r="V11" s="129">
        <v>377.81551000000002</v>
      </c>
      <c r="W11" s="128">
        <v>1082362.0948929</v>
      </c>
      <c r="X11" s="129">
        <v>227.82871999999998</v>
      </c>
      <c r="Y11" s="128">
        <v>673974.31093999988</v>
      </c>
      <c r="Z11" s="129">
        <v>212.15813</v>
      </c>
      <c r="AA11" s="128">
        <v>597717.34281160007</v>
      </c>
      <c r="AB11" s="129">
        <v>169.69494760000001</v>
      </c>
      <c r="AC11" s="128">
        <v>490314.88464596402</v>
      </c>
      <c r="AD11" s="129">
        <v>143.25</v>
      </c>
      <c r="AE11" s="128">
        <v>397978.58250000002</v>
      </c>
      <c r="AF11" s="129">
        <v>112.5</v>
      </c>
      <c r="AG11" s="128">
        <v>301293</v>
      </c>
      <c r="AH11" s="129">
        <v>112.5</v>
      </c>
      <c r="AI11" s="128">
        <v>303702.75</v>
      </c>
      <c r="AJ11" s="129">
        <v>93.75</v>
      </c>
      <c r="AK11" s="128">
        <v>243297.1875</v>
      </c>
      <c r="AL11" s="129">
        <v>93.75</v>
      </c>
      <c r="AM11" s="128">
        <v>224039.0625</v>
      </c>
      <c r="AN11" s="129">
        <v>75.216841718635564</v>
      </c>
      <c r="AO11" s="128">
        <v>178751.32000750303</v>
      </c>
      <c r="AP11" s="129">
        <v>75.216841718635564</v>
      </c>
      <c r="AQ11" s="128">
        <v>175391.38368793158</v>
      </c>
      <c r="AR11" s="129">
        <v>56.466841718635564</v>
      </c>
      <c r="AS11" s="128">
        <v>129287.04546740519</v>
      </c>
      <c r="AT11" s="129">
        <v>56.466841718635564</v>
      </c>
      <c r="AU11" s="128">
        <v>128982.68919054171</v>
      </c>
      <c r="AV11" s="129">
        <v>37.716841718635564</v>
      </c>
      <c r="AW11" s="128">
        <v>86370.813198841075</v>
      </c>
      <c r="AX11" s="129">
        <v>37.716841718635564</v>
      </c>
      <c r="AY11" s="128">
        <v>99312.970266173666</v>
      </c>
      <c r="AZ11" s="129">
        <v>18.966841718635568</v>
      </c>
      <c r="BA11" s="128">
        <v>45412.498795346328</v>
      </c>
      <c r="BB11" s="129">
        <v>18.966841718635568</v>
      </c>
      <c r="BC11" s="128">
        <v>42462.775571264123</v>
      </c>
      <c r="BD11" s="129">
        <v>18.966841718635568</v>
      </c>
      <c r="BE11" s="128">
        <v>41543.07341632749</v>
      </c>
      <c r="BF11" s="129">
        <v>18.966841718635568</v>
      </c>
      <c r="BG11" s="128">
        <v>37186.579541974075</v>
      </c>
      <c r="BH11" s="129">
        <v>0.21684171863556756</v>
      </c>
      <c r="BI11" s="128">
        <v>438.71199672629393</v>
      </c>
      <c r="BJ11" s="129">
        <v>0.21684171863556756</v>
      </c>
      <c r="BK11" s="128">
        <v>436.88402103819607</v>
      </c>
      <c r="BL11" s="129">
        <v>0</v>
      </c>
      <c r="BM11" s="128">
        <v>0</v>
      </c>
      <c r="BN11" s="129">
        <v>0</v>
      </c>
      <c r="BO11" s="128">
        <v>0</v>
      </c>
      <c r="BP11" s="129">
        <v>0</v>
      </c>
      <c r="BQ11" s="128">
        <v>0</v>
      </c>
      <c r="BR11" s="129">
        <v>0</v>
      </c>
      <c r="BS11" s="128">
        <v>0</v>
      </c>
      <c r="BT11" s="129">
        <v>0</v>
      </c>
      <c r="BU11" s="128">
        <v>0</v>
      </c>
      <c r="BV11" s="129">
        <v>0</v>
      </c>
      <c r="BW11" s="128">
        <v>0</v>
      </c>
      <c r="BX11" s="129">
        <v>0</v>
      </c>
      <c r="BY11" s="128">
        <v>0</v>
      </c>
      <c r="BZ11" s="129">
        <v>0</v>
      </c>
      <c r="CA11" s="128">
        <v>0</v>
      </c>
      <c r="CB11" s="129">
        <v>0</v>
      </c>
      <c r="CC11" s="128">
        <v>0</v>
      </c>
      <c r="CD11" s="129">
        <v>0</v>
      </c>
      <c r="CE11" s="128">
        <v>0</v>
      </c>
      <c r="CF11" s="129">
        <v>0</v>
      </c>
      <c r="CG11" s="128">
        <v>0</v>
      </c>
      <c r="CH11" s="129">
        <v>0</v>
      </c>
      <c r="CI11" s="128">
        <v>0</v>
      </c>
      <c r="CJ11" s="129">
        <v>0</v>
      </c>
      <c r="CK11" s="128">
        <v>0</v>
      </c>
      <c r="CL11" s="129">
        <v>0</v>
      </c>
      <c r="CM11" s="128">
        <v>0</v>
      </c>
      <c r="CN11" s="129">
        <v>0</v>
      </c>
      <c r="CO11" s="128">
        <v>0</v>
      </c>
      <c r="CP11" s="129">
        <v>0</v>
      </c>
      <c r="CQ11" s="128">
        <v>0</v>
      </c>
      <c r="CR11" s="129">
        <v>0</v>
      </c>
      <c r="CS11" s="128">
        <v>0</v>
      </c>
      <c r="CT11" s="129">
        <v>0</v>
      </c>
      <c r="CU11" s="128">
        <v>0</v>
      </c>
      <c r="CV11" s="129">
        <v>0</v>
      </c>
      <c r="CW11" s="128">
        <v>0</v>
      </c>
      <c r="CX11" s="129">
        <v>0</v>
      </c>
      <c r="CY11" s="128">
        <v>0</v>
      </c>
      <c r="CZ11" s="129">
        <v>0</v>
      </c>
      <c r="DA11" s="128">
        <v>0</v>
      </c>
      <c r="DB11" s="129">
        <v>0</v>
      </c>
      <c r="DC11" s="128">
        <v>0</v>
      </c>
      <c r="DD11" s="129">
        <v>0</v>
      </c>
      <c r="DE11" s="128">
        <v>0</v>
      </c>
      <c r="DF11" s="129">
        <v>0</v>
      </c>
      <c r="DG11" s="128">
        <v>0</v>
      </c>
      <c r="DH11" s="129">
        <v>0</v>
      </c>
      <c r="DI11" s="128">
        <v>0</v>
      </c>
      <c r="DJ11" s="129">
        <v>0</v>
      </c>
      <c r="DK11" s="128">
        <v>0</v>
      </c>
      <c r="DL11" s="129">
        <v>0</v>
      </c>
      <c r="DM11" s="128">
        <v>0</v>
      </c>
      <c r="DN11" s="129">
        <v>0</v>
      </c>
      <c r="DO11" s="128">
        <v>0</v>
      </c>
      <c r="DP11" s="129">
        <v>0</v>
      </c>
      <c r="DQ11" s="128">
        <v>0</v>
      </c>
      <c r="DR11" s="129">
        <v>0</v>
      </c>
      <c r="DS11" s="128">
        <v>0</v>
      </c>
      <c r="DT11" s="129">
        <v>0</v>
      </c>
      <c r="DU11" s="128">
        <v>0</v>
      </c>
      <c r="DV11" s="129">
        <v>0</v>
      </c>
      <c r="DW11" s="128">
        <v>0</v>
      </c>
      <c r="DX11" s="129">
        <v>0</v>
      </c>
      <c r="DY11" s="128">
        <v>0</v>
      </c>
      <c r="DZ11" s="129"/>
      <c r="EA11" s="128"/>
      <c r="EB11" s="129"/>
      <c r="EC11" s="128">
        <v>0</v>
      </c>
      <c r="ED11" s="129"/>
      <c r="EE11" s="128">
        <v>0</v>
      </c>
      <c r="EF11" s="129"/>
      <c r="EG11" s="128">
        <v>0</v>
      </c>
      <c r="EH11" s="129"/>
      <c r="EI11" s="128">
        <v>0</v>
      </c>
      <c r="EJ11" s="129"/>
      <c r="EK11" s="149">
        <v>0</v>
      </c>
      <c r="EL11" s="129"/>
      <c r="EM11" s="149">
        <v>0</v>
      </c>
      <c r="EN11" s="129"/>
      <c r="EO11" s="149">
        <v>0</v>
      </c>
      <c r="EP11" s="129"/>
      <c r="EQ11" s="149">
        <v>0</v>
      </c>
      <c r="ER11" s="129"/>
      <c r="ES11" s="149">
        <v>0</v>
      </c>
      <c r="ET11" s="129"/>
      <c r="EU11" s="149">
        <v>0</v>
      </c>
      <c r="EV11" s="129"/>
      <c r="EW11" s="149">
        <v>0</v>
      </c>
      <c r="EX11" s="129"/>
      <c r="EY11" s="149">
        <v>0</v>
      </c>
      <c r="EZ11" s="129"/>
      <c r="FA11" s="149">
        <v>0</v>
      </c>
      <c r="FB11" s="129"/>
      <c r="FC11" s="149">
        <v>0</v>
      </c>
      <c r="FD11" s="129"/>
      <c r="FE11" s="149">
        <v>0</v>
      </c>
      <c r="FF11" s="129"/>
      <c r="FG11" s="149">
        <v>0</v>
      </c>
      <c r="FH11" s="129"/>
      <c r="FI11" s="149">
        <v>0</v>
      </c>
      <c r="FJ11" s="129"/>
      <c r="FK11" s="149">
        <v>0</v>
      </c>
      <c r="FL11" s="129"/>
      <c r="FM11" s="149">
        <v>0</v>
      </c>
      <c r="FN11" s="129"/>
      <c r="FO11" s="149">
        <v>0</v>
      </c>
      <c r="FP11" s="129"/>
      <c r="FQ11" s="149">
        <v>0</v>
      </c>
      <c r="FR11" s="129"/>
      <c r="FS11" s="149">
        <v>0</v>
      </c>
      <c r="FT11" s="129"/>
      <c r="FU11" s="149">
        <v>0</v>
      </c>
      <c r="FV11" s="129"/>
      <c r="FW11" s="149">
        <v>0</v>
      </c>
      <c r="FX11" s="129"/>
      <c r="FY11" s="149">
        <v>0</v>
      </c>
      <c r="FZ11" s="129"/>
      <c r="GA11" s="149">
        <v>0</v>
      </c>
      <c r="GB11" s="129"/>
      <c r="GC11" s="149">
        <v>0</v>
      </c>
      <c r="GD11" s="129"/>
      <c r="GE11" s="149">
        <v>0</v>
      </c>
      <c r="GF11" s="129"/>
      <c r="GG11" s="149">
        <v>0</v>
      </c>
      <c r="GH11" s="10"/>
      <c r="GI11" s="149">
        <v>0</v>
      </c>
      <c r="GJ11" s="10"/>
      <c r="GK11" s="149">
        <v>0</v>
      </c>
      <c r="GL11" s="10"/>
      <c r="GM11" s="149">
        <v>0</v>
      </c>
      <c r="GN11" s="10"/>
      <c r="GO11" s="149">
        <v>0</v>
      </c>
      <c r="GP11" s="10"/>
      <c r="GQ11" s="149">
        <v>0</v>
      </c>
    </row>
    <row r="12" spans="1:199" ht="3" customHeight="1" x14ac:dyDescent="0.25">
      <c r="A12" s="150"/>
      <c r="B12" s="8"/>
      <c r="C12" s="20"/>
      <c r="D12" s="125"/>
      <c r="E12" s="126"/>
      <c r="F12" s="125"/>
      <c r="G12" s="126"/>
      <c r="H12" s="125"/>
      <c r="I12" s="126"/>
      <c r="J12" s="125"/>
      <c r="K12" s="126"/>
      <c r="L12" s="125"/>
      <c r="M12" s="126"/>
      <c r="N12" s="125"/>
      <c r="O12" s="126"/>
      <c r="P12" s="125"/>
      <c r="Q12" s="126"/>
      <c r="R12" s="125"/>
      <c r="S12" s="126"/>
      <c r="T12" s="125"/>
      <c r="U12" s="126"/>
      <c r="V12" s="125"/>
      <c r="W12" s="126"/>
      <c r="X12" s="125"/>
      <c r="Y12" s="126"/>
      <c r="Z12" s="125"/>
      <c r="AA12" s="126"/>
      <c r="AB12" s="125"/>
      <c r="AC12" s="126"/>
      <c r="AD12" s="125"/>
      <c r="AE12" s="126"/>
      <c r="AF12" s="125"/>
      <c r="AG12" s="126"/>
      <c r="AH12" s="125"/>
      <c r="AI12" s="126"/>
      <c r="AJ12" s="125"/>
      <c r="AK12" s="126"/>
      <c r="AL12" s="125"/>
      <c r="AM12" s="126"/>
      <c r="AN12" s="125"/>
      <c r="AO12" s="126"/>
      <c r="AP12" s="125"/>
      <c r="AQ12" s="126"/>
      <c r="AR12" s="125"/>
      <c r="AS12" s="126"/>
      <c r="AT12" s="125"/>
      <c r="AU12" s="126"/>
      <c r="AV12" s="125"/>
      <c r="AW12" s="126"/>
      <c r="AX12" s="125"/>
      <c r="AY12" s="126"/>
      <c r="AZ12" s="125"/>
      <c r="BA12" s="126"/>
      <c r="BB12" s="125"/>
      <c r="BC12" s="126"/>
      <c r="BD12" s="125"/>
      <c r="BE12" s="126"/>
      <c r="BF12" s="125"/>
      <c r="BG12" s="126"/>
      <c r="BH12" s="125"/>
      <c r="BI12" s="126"/>
      <c r="BJ12" s="125"/>
      <c r="BK12" s="126"/>
      <c r="BL12" s="125"/>
      <c r="BM12" s="126"/>
      <c r="BN12" s="125"/>
      <c r="BO12" s="126"/>
      <c r="BP12" s="125"/>
      <c r="BQ12" s="126"/>
      <c r="BR12" s="125"/>
      <c r="BS12" s="126"/>
      <c r="BT12" s="125"/>
      <c r="BU12" s="126"/>
      <c r="BV12" s="125"/>
      <c r="BW12" s="126"/>
      <c r="BX12" s="125"/>
      <c r="BY12" s="126"/>
      <c r="BZ12" s="125"/>
      <c r="CA12" s="126"/>
      <c r="CB12" s="125"/>
      <c r="CC12" s="126"/>
      <c r="CD12" s="125"/>
      <c r="CE12" s="126"/>
      <c r="CF12" s="125"/>
      <c r="CG12" s="126"/>
      <c r="CH12" s="125"/>
      <c r="CI12" s="126"/>
      <c r="CJ12" s="125"/>
      <c r="CK12" s="126"/>
      <c r="CL12" s="125"/>
      <c r="CM12" s="126"/>
      <c r="CN12" s="125"/>
      <c r="CO12" s="126"/>
      <c r="CP12" s="125"/>
      <c r="CQ12" s="126"/>
      <c r="CR12" s="125"/>
      <c r="CS12" s="126"/>
      <c r="CT12" s="125"/>
      <c r="CU12" s="126"/>
      <c r="CV12" s="125"/>
      <c r="CW12" s="126"/>
      <c r="CX12" s="125"/>
      <c r="CY12" s="126"/>
      <c r="CZ12" s="125"/>
      <c r="DA12" s="126"/>
      <c r="DB12" s="125"/>
      <c r="DC12" s="126"/>
      <c r="DD12" s="125"/>
      <c r="DE12" s="126"/>
      <c r="DF12" s="125"/>
      <c r="DG12" s="126"/>
      <c r="DH12" s="125"/>
      <c r="DI12" s="126"/>
      <c r="DJ12" s="125"/>
      <c r="DK12" s="126"/>
      <c r="DL12" s="125"/>
      <c r="DM12" s="126"/>
      <c r="DN12" s="125"/>
      <c r="DO12" s="126"/>
      <c r="DP12" s="125"/>
      <c r="DQ12" s="126"/>
      <c r="DR12" s="125"/>
      <c r="DS12" s="126"/>
      <c r="DT12" s="125"/>
      <c r="DU12" s="126"/>
      <c r="DV12" s="125"/>
      <c r="DW12" s="126"/>
      <c r="DX12" s="125"/>
      <c r="DY12" s="126"/>
      <c r="DZ12" s="125"/>
      <c r="EA12" s="126"/>
      <c r="EB12" s="125"/>
      <c r="EC12" s="126">
        <v>0</v>
      </c>
      <c r="ED12" s="125"/>
      <c r="EE12" s="126">
        <v>0</v>
      </c>
      <c r="EF12" s="125"/>
      <c r="EG12" s="126">
        <v>0</v>
      </c>
      <c r="EH12" s="125"/>
      <c r="EI12" s="126">
        <v>0</v>
      </c>
      <c r="EJ12" s="125"/>
      <c r="EK12" s="151">
        <v>0</v>
      </c>
      <c r="EL12" s="125"/>
      <c r="EM12" s="151">
        <v>0</v>
      </c>
      <c r="EN12" s="125"/>
      <c r="EO12" s="151">
        <v>0</v>
      </c>
      <c r="EP12" s="125"/>
      <c r="EQ12" s="151">
        <v>0</v>
      </c>
      <c r="ER12" s="125"/>
      <c r="ES12" s="151">
        <v>0</v>
      </c>
      <c r="ET12" s="125"/>
      <c r="EU12" s="151">
        <v>0</v>
      </c>
      <c r="EV12" s="125"/>
      <c r="EW12" s="151">
        <v>0</v>
      </c>
      <c r="EX12" s="125"/>
      <c r="EY12" s="151"/>
      <c r="EZ12" s="125"/>
      <c r="FA12" s="151"/>
      <c r="FB12" s="125"/>
      <c r="FC12" s="151"/>
      <c r="FD12" s="125"/>
      <c r="FE12" s="151"/>
      <c r="FF12" s="125"/>
      <c r="FG12" s="151"/>
      <c r="FH12" s="125"/>
      <c r="FI12" s="151"/>
      <c r="FJ12" s="125"/>
      <c r="FK12" s="151"/>
      <c r="FL12" s="125"/>
      <c r="FM12" s="151"/>
      <c r="FN12" s="125"/>
      <c r="FO12" s="151">
        <v>0</v>
      </c>
      <c r="FP12" s="125"/>
      <c r="FQ12" s="151">
        <v>0</v>
      </c>
      <c r="FR12" s="125"/>
      <c r="FS12" s="151">
        <v>0</v>
      </c>
      <c r="FT12" s="125"/>
      <c r="FU12" s="151">
        <v>0</v>
      </c>
      <c r="FV12" s="125"/>
      <c r="FW12" s="151">
        <v>0</v>
      </c>
      <c r="FX12" s="125"/>
      <c r="FY12" s="151">
        <v>0</v>
      </c>
      <c r="FZ12" s="125"/>
      <c r="GA12" s="151">
        <v>0</v>
      </c>
      <c r="GB12" s="125"/>
      <c r="GC12" s="151">
        <v>0</v>
      </c>
      <c r="GD12" s="125"/>
      <c r="GE12" s="151">
        <v>0</v>
      </c>
      <c r="GF12" s="125"/>
      <c r="GG12" s="151">
        <v>0</v>
      </c>
      <c r="GH12" s="8"/>
      <c r="GI12" s="151">
        <v>0</v>
      </c>
      <c r="GJ12" s="8"/>
      <c r="GK12" s="151">
        <v>0</v>
      </c>
      <c r="GL12" s="8"/>
      <c r="GM12" s="151">
        <v>0</v>
      </c>
      <c r="GN12" s="8"/>
      <c r="GO12" s="151">
        <v>0</v>
      </c>
      <c r="GP12" s="8"/>
      <c r="GQ12" s="151">
        <v>0</v>
      </c>
    </row>
    <row r="13" spans="1:199" ht="13" x14ac:dyDescent="0.3">
      <c r="A13" s="41" t="s">
        <v>11</v>
      </c>
      <c r="B13" s="10" t="s">
        <v>16</v>
      </c>
      <c r="C13" s="15"/>
      <c r="D13" s="127">
        <v>0</v>
      </c>
      <c r="E13" s="128">
        <v>0</v>
      </c>
      <c r="F13" s="127">
        <v>0</v>
      </c>
      <c r="G13" s="128">
        <v>0</v>
      </c>
      <c r="H13" s="127">
        <v>0</v>
      </c>
      <c r="I13" s="128">
        <v>0</v>
      </c>
      <c r="J13" s="127">
        <v>0</v>
      </c>
      <c r="K13" s="128">
        <v>0</v>
      </c>
      <c r="L13" s="127">
        <v>0</v>
      </c>
      <c r="M13" s="128">
        <v>0</v>
      </c>
      <c r="N13" s="127">
        <v>0</v>
      </c>
      <c r="O13" s="128">
        <v>0</v>
      </c>
      <c r="P13" s="127">
        <v>0</v>
      </c>
      <c r="Q13" s="128">
        <v>0</v>
      </c>
      <c r="R13" s="127">
        <v>0</v>
      </c>
      <c r="S13" s="128">
        <v>0</v>
      </c>
      <c r="T13" s="127">
        <v>0</v>
      </c>
      <c r="U13" s="128">
        <v>0</v>
      </c>
      <c r="V13" s="127">
        <v>0</v>
      </c>
      <c r="W13" s="128">
        <v>0</v>
      </c>
      <c r="X13" s="127">
        <v>0</v>
      </c>
      <c r="Y13" s="128">
        <v>0</v>
      </c>
      <c r="Z13" s="127">
        <v>0</v>
      </c>
      <c r="AA13" s="128">
        <v>0</v>
      </c>
      <c r="AB13" s="127">
        <v>0</v>
      </c>
      <c r="AC13" s="128">
        <v>0</v>
      </c>
      <c r="AD13" s="127">
        <v>0</v>
      </c>
      <c r="AE13" s="128">
        <v>0</v>
      </c>
      <c r="AF13" s="127">
        <v>0</v>
      </c>
      <c r="AG13" s="128">
        <v>0</v>
      </c>
      <c r="AH13" s="127">
        <v>0</v>
      </c>
      <c r="AI13" s="128">
        <v>0</v>
      </c>
      <c r="AJ13" s="127">
        <v>0</v>
      </c>
      <c r="AK13" s="128">
        <v>0</v>
      </c>
      <c r="AL13" s="127">
        <v>0</v>
      </c>
      <c r="AM13" s="128">
        <v>0</v>
      </c>
      <c r="AN13" s="127">
        <v>0</v>
      </c>
      <c r="AO13" s="128">
        <v>0</v>
      </c>
      <c r="AP13" s="127">
        <v>0</v>
      </c>
      <c r="AQ13" s="128">
        <v>0</v>
      </c>
      <c r="AR13" s="127">
        <v>0</v>
      </c>
      <c r="AS13" s="128">
        <v>0</v>
      </c>
      <c r="AT13" s="127">
        <v>0</v>
      </c>
      <c r="AU13" s="128">
        <v>0</v>
      </c>
      <c r="AV13" s="127">
        <v>0</v>
      </c>
      <c r="AW13" s="128">
        <v>0</v>
      </c>
      <c r="AX13" s="127">
        <v>0</v>
      </c>
      <c r="AY13" s="128">
        <v>0</v>
      </c>
      <c r="AZ13" s="127">
        <v>0</v>
      </c>
      <c r="BA13" s="128">
        <v>0</v>
      </c>
      <c r="BB13" s="127">
        <v>0</v>
      </c>
      <c r="BC13" s="128">
        <v>0</v>
      </c>
      <c r="BD13" s="127">
        <v>0</v>
      </c>
      <c r="BE13" s="128">
        <v>0</v>
      </c>
      <c r="BF13" s="127">
        <v>0</v>
      </c>
      <c r="BG13" s="128">
        <v>0</v>
      </c>
      <c r="BH13" s="127">
        <v>0</v>
      </c>
      <c r="BI13" s="128">
        <v>0</v>
      </c>
      <c r="BJ13" s="127">
        <v>0</v>
      </c>
      <c r="BK13" s="128">
        <v>0</v>
      </c>
      <c r="BL13" s="127">
        <v>0</v>
      </c>
      <c r="BM13" s="128">
        <v>0</v>
      </c>
      <c r="BN13" s="127">
        <v>0</v>
      </c>
      <c r="BO13" s="128">
        <v>0</v>
      </c>
      <c r="BP13" s="127">
        <v>0</v>
      </c>
      <c r="BQ13" s="128">
        <v>0</v>
      </c>
      <c r="BR13" s="127">
        <v>0</v>
      </c>
      <c r="BS13" s="128">
        <v>0</v>
      </c>
      <c r="BT13" s="127">
        <v>0</v>
      </c>
      <c r="BU13" s="128">
        <v>0</v>
      </c>
      <c r="BV13" s="127">
        <v>0</v>
      </c>
      <c r="BW13" s="128">
        <v>0</v>
      </c>
      <c r="BX13" s="127">
        <v>0</v>
      </c>
      <c r="BY13" s="128">
        <v>0</v>
      </c>
      <c r="BZ13" s="127">
        <v>0</v>
      </c>
      <c r="CA13" s="128">
        <v>0</v>
      </c>
      <c r="CB13" s="127">
        <v>0</v>
      </c>
      <c r="CC13" s="128">
        <v>0</v>
      </c>
      <c r="CD13" s="127">
        <v>0</v>
      </c>
      <c r="CE13" s="128">
        <v>0</v>
      </c>
      <c r="CF13" s="127">
        <v>0</v>
      </c>
      <c r="CG13" s="128">
        <v>0</v>
      </c>
      <c r="CH13" s="127">
        <v>0</v>
      </c>
      <c r="CI13" s="128">
        <v>0</v>
      </c>
      <c r="CJ13" s="127">
        <v>0</v>
      </c>
      <c r="CK13" s="128">
        <v>0</v>
      </c>
      <c r="CL13" s="127">
        <v>0</v>
      </c>
      <c r="CM13" s="128">
        <v>0</v>
      </c>
      <c r="CN13" s="127">
        <v>0</v>
      </c>
      <c r="CO13" s="128">
        <v>0</v>
      </c>
      <c r="CP13" s="127">
        <v>0</v>
      </c>
      <c r="CQ13" s="128">
        <v>0</v>
      </c>
      <c r="CR13" s="127">
        <v>0</v>
      </c>
      <c r="CS13" s="128">
        <v>0</v>
      </c>
      <c r="CT13" s="127">
        <v>0</v>
      </c>
      <c r="CU13" s="128">
        <v>0</v>
      </c>
      <c r="CV13" s="127">
        <v>0</v>
      </c>
      <c r="CW13" s="128">
        <v>0</v>
      </c>
      <c r="CX13" s="127">
        <v>0</v>
      </c>
      <c r="CY13" s="128">
        <v>0</v>
      </c>
      <c r="CZ13" s="127">
        <v>0</v>
      </c>
      <c r="DA13" s="128">
        <v>0</v>
      </c>
      <c r="DB13" s="127">
        <v>0</v>
      </c>
      <c r="DC13" s="128">
        <v>0</v>
      </c>
      <c r="DD13" s="127">
        <v>0</v>
      </c>
      <c r="DE13" s="128">
        <v>0</v>
      </c>
      <c r="DF13" s="127">
        <v>0</v>
      </c>
      <c r="DG13" s="128">
        <v>0</v>
      </c>
      <c r="DH13" s="127">
        <v>0</v>
      </c>
      <c r="DI13" s="128">
        <v>0</v>
      </c>
      <c r="DJ13" s="127">
        <v>0</v>
      </c>
      <c r="DK13" s="128">
        <v>0</v>
      </c>
      <c r="DL13" s="127">
        <v>0</v>
      </c>
      <c r="DM13" s="128">
        <v>0</v>
      </c>
      <c r="DN13" s="127">
        <v>0</v>
      </c>
      <c r="DO13" s="128">
        <v>0</v>
      </c>
      <c r="DP13" s="127">
        <v>0</v>
      </c>
      <c r="DQ13" s="128">
        <v>0</v>
      </c>
      <c r="DR13" s="127">
        <v>0</v>
      </c>
      <c r="DS13" s="128">
        <v>0</v>
      </c>
      <c r="DT13" s="127">
        <v>0</v>
      </c>
      <c r="DU13" s="128">
        <v>0</v>
      </c>
      <c r="DV13" s="127">
        <v>0</v>
      </c>
      <c r="DW13" s="128">
        <v>0</v>
      </c>
      <c r="DX13" s="127">
        <v>0</v>
      </c>
      <c r="DY13" s="128">
        <v>0</v>
      </c>
      <c r="DZ13" s="127">
        <v>0</v>
      </c>
      <c r="EA13" s="128">
        <v>0</v>
      </c>
      <c r="EB13" s="127">
        <v>0</v>
      </c>
      <c r="EC13" s="128">
        <v>0</v>
      </c>
      <c r="ED13" s="127"/>
      <c r="EE13" s="128">
        <v>0</v>
      </c>
      <c r="EF13" s="127">
        <v>0</v>
      </c>
      <c r="EG13" s="128">
        <v>0</v>
      </c>
      <c r="EH13" s="127">
        <v>0</v>
      </c>
      <c r="EI13" s="128">
        <v>0</v>
      </c>
      <c r="EJ13" s="127">
        <v>0</v>
      </c>
      <c r="EK13" s="149">
        <v>0</v>
      </c>
      <c r="EL13" s="127">
        <v>0</v>
      </c>
      <c r="EM13" s="149">
        <v>0</v>
      </c>
      <c r="EN13" s="127">
        <v>0</v>
      </c>
      <c r="EO13" s="149">
        <v>0</v>
      </c>
      <c r="EP13" s="127">
        <v>0</v>
      </c>
      <c r="EQ13" s="149">
        <v>0</v>
      </c>
      <c r="ER13" s="127">
        <v>0</v>
      </c>
      <c r="ES13" s="149">
        <v>0</v>
      </c>
      <c r="ET13" s="127">
        <v>0</v>
      </c>
      <c r="EU13" s="149">
        <v>0</v>
      </c>
      <c r="EV13" s="127">
        <v>0</v>
      </c>
      <c r="EW13" s="149">
        <v>0</v>
      </c>
      <c r="EX13" s="127">
        <v>0</v>
      </c>
      <c r="EY13" s="149">
        <v>0</v>
      </c>
      <c r="EZ13" s="127">
        <v>0</v>
      </c>
      <c r="FA13" s="149">
        <v>0</v>
      </c>
      <c r="FB13" s="127">
        <v>0</v>
      </c>
      <c r="FC13" s="149">
        <v>0</v>
      </c>
      <c r="FD13" s="127">
        <v>0</v>
      </c>
      <c r="FE13" s="149">
        <v>0</v>
      </c>
      <c r="FF13" s="127">
        <v>0</v>
      </c>
      <c r="FG13" s="149">
        <v>0</v>
      </c>
      <c r="FH13" s="127">
        <v>0</v>
      </c>
      <c r="FI13" s="149">
        <v>0</v>
      </c>
      <c r="FJ13" s="127">
        <v>0</v>
      </c>
      <c r="FK13" s="149">
        <v>0</v>
      </c>
      <c r="FL13" s="127">
        <v>0</v>
      </c>
      <c r="FM13" s="149">
        <v>0</v>
      </c>
      <c r="FN13" s="127">
        <v>0</v>
      </c>
      <c r="FO13" s="149">
        <v>0</v>
      </c>
      <c r="FP13" s="127">
        <v>0</v>
      </c>
      <c r="FQ13" s="149">
        <v>0</v>
      </c>
      <c r="FR13" s="127">
        <v>0</v>
      </c>
      <c r="FS13" s="149">
        <v>0</v>
      </c>
      <c r="FT13" s="127">
        <v>0</v>
      </c>
      <c r="FU13" s="149">
        <v>0</v>
      </c>
      <c r="FV13" s="127">
        <v>0</v>
      </c>
      <c r="FW13" s="149">
        <v>0</v>
      </c>
      <c r="FX13" s="127">
        <v>0</v>
      </c>
      <c r="FY13" s="149">
        <v>0</v>
      </c>
      <c r="FZ13" s="127">
        <v>0</v>
      </c>
      <c r="GA13" s="149">
        <v>0</v>
      </c>
      <c r="GB13" s="127">
        <v>0</v>
      </c>
      <c r="GC13" s="149">
        <v>0</v>
      </c>
      <c r="GD13" s="127">
        <v>0</v>
      </c>
      <c r="GE13" s="149">
        <v>0</v>
      </c>
      <c r="GF13" s="127">
        <v>0</v>
      </c>
      <c r="GG13" s="149">
        <v>0</v>
      </c>
      <c r="GH13" s="127">
        <v>0</v>
      </c>
      <c r="GI13" s="149">
        <v>0</v>
      </c>
      <c r="GJ13" s="127">
        <v>0</v>
      </c>
      <c r="GK13" s="149">
        <v>0</v>
      </c>
      <c r="GL13" s="127">
        <v>0</v>
      </c>
      <c r="GM13" s="149">
        <v>0</v>
      </c>
      <c r="GN13" s="127">
        <v>0</v>
      </c>
      <c r="GO13" s="149">
        <v>0</v>
      </c>
      <c r="GP13" s="127">
        <v>0</v>
      </c>
      <c r="GQ13" s="149">
        <v>0</v>
      </c>
    </row>
    <row r="14" spans="1:199" ht="3" customHeight="1" x14ac:dyDescent="0.25">
      <c r="A14" s="150"/>
      <c r="B14" s="8"/>
      <c r="C14" s="20"/>
      <c r="D14" s="125"/>
      <c r="E14" s="126"/>
      <c r="F14" s="125"/>
      <c r="G14" s="126"/>
      <c r="H14" s="125"/>
      <c r="I14" s="126"/>
      <c r="J14" s="125"/>
      <c r="K14" s="126"/>
      <c r="L14" s="125"/>
      <c r="M14" s="126"/>
      <c r="N14" s="125"/>
      <c r="O14" s="126"/>
      <c r="P14" s="125"/>
      <c r="Q14" s="126"/>
      <c r="R14" s="125"/>
      <c r="S14" s="126"/>
      <c r="T14" s="125"/>
      <c r="U14" s="126"/>
      <c r="V14" s="125"/>
      <c r="W14" s="126"/>
      <c r="X14" s="125"/>
      <c r="Y14" s="126"/>
      <c r="Z14" s="125"/>
      <c r="AA14" s="126"/>
      <c r="AB14" s="125"/>
      <c r="AC14" s="126"/>
      <c r="AD14" s="125"/>
      <c r="AE14" s="126"/>
      <c r="AF14" s="125"/>
      <c r="AG14" s="126"/>
      <c r="AH14" s="125"/>
      <c r="AI14" s="126"/>
      <c r="AJ14" s="125"/>
      <c r="AK14" s="126"/>
      <c r="AL14" s="125"/>
      <c r="AM14" s="126"/>
      <c r="AN14" s="125"/>
      <c r="AO14" s="126"/>
      <c r="AP14" s="125"/>
      <c r="AQ14" s="126"/>
      <c r="AR14" s="125"/>
      <c r="AS14" s="126"/>
      <c r="AT14" s="125"/>
      <c r="AU14" s="126"/>
      <c r="AV14" s="125"/>
      <c r="AW14" s="126"/>
      <c r="AX14" s="125"/>
      <c r="AY14" s="126"/>
      <c r="AZ14" s="125"/>
      <c r="BA14" s="126"/>
      <c r="BB14" s="125"/>
      <c r="BC14" s="126"/>
      <c r="BD14" s="125"/>
      <c r="BE14" s="126"/>
      <c r="BF14" s="125"/>
      <c r="BG14" s="126"/>
      <c r="BH14" s="125"/>
      <c r="BI14" s="126"/>
      <c r="BJ14" s="125"/>
      <c r="BK14" s="126"/>
      <c r="BL14" s="125"/>
      <c r="BM14" s="126"/>
      <c r="BN14" s="125"/>
      <c r="BO14" s="126"/>
      <c r="BP14" s="125"/>
      <c r="BQ14" s="126"/>
      <c r="BR14" s="125"/>
      <c r="BS14" s="126"/>
      <c r="BT14" s="125"/>
      <c r="BU14" s="126"/>
      <c r="BV14" s="125"/>
      <c r="BW14" s="126"/>
      <c r="BX14" s="125"/>
      <c r="BY14" s="126"/>
      <c r="BZ14" s="125"/>
      <c r="CA14" s="126"/>
      <c r="CB14" s="125"/>
      <c r="CC14" s="126"/>
      <c r="CD14" s="125"/>
      <c r="CE14" s="126"/>
      <c r="CF14" s="125"/>
      <c r="CG14" s="126"/>
      <c r="CH14" s="125"/>
      <c r="CI14" s="126"/>
      <c r="CJ14" s="125"/>
      <c r="CK14" s="126"/>
      <c r="CL14" s="125"/>
      <c r="CM14" s="126"/>
      <c r="CN14" s="125"/>
      <c r="CO14" s="126"/>
      <c r="CP14" s="125"/>
      <c r="CQ14" s="126"/>
      <c r="CR14" s="125"/>
      <c r="CS14" s="126"/>
      <c r="CT14" s="125"/>
      <c r="CU14" s="126"/>
      <c r="CV14" s="125"/>
      <c r="CW14" s="126"/>
      <c r="CX14" s="125"/>
      <c r="CY14" s="126"/>
      <c r="CZ14" s="125"/>
      <c r="DA14" s="126"/>
      <c r="DB14" s="125"/>
      <c r="DC14" s="126"/>
      <c r="DD14" s="125"/>
      <c r="DE14" s="126"/>
      <c r="DF14" s="125"/>
      <c r="DG14" s="126"/>
      <c r="DH14" s="125"/>
      <c r="DI14" s="126"/>
      <c r="DJ14" s="125"/>
      <c r="DK14" s="126"/>
      <c r="DL14" s="125"/>
      <c r="DM14" s="126"/>
      <c r="DN14" s="125"/>
      <c r="DO14" s="126"/>
      <c r="DP14" s="125"/>
      <c r="DQ14" s="126"/>
      <c r="DR14" s="125"/>
      <c r="DS14" s="126"/>
      <c r="DT14" s="125"/>
      <c r="DU14" s="126"/>
      <c r="DV14" s="125"/>
      <c r="DW14" s="126"/>
      <c r="DX14" s="125"/>
      <c r="DY14" s="126"/>
      <c r="DZ14" s="125"/>
      <c r="EA14" s="126"/>
      <c r="EB14" s="125"/>
      <c r="EC14" s="126">
        <v>0</v>
      </c>
      <c r="ED14" s="125"/>
      <c r="EE14" s="126">
        <v>0</v>
      </c>
      <c r="EF14" s="125"/>
      <c r="EG14" s="126">
        <v>0</v>
      </c>
      <c r="EH14" s="125"/>
      <c r="EI14" s="126">
        <v>0</v>
      </c>
      <c r="EJ14" s="125"/>
      <c r="EK14" s="151">
        <v>0</v>
      </c>
      <c r="EL14" s="125"/>
      <c r="EM14" s="151"/>
      <c r="EN14" s="125"/>
      <c r="EO14" s="151"/>
      <c r="EP14" s="125"/>
      <c r="EQ14" s="151"/>
      <c r="ER14" s="125"/>
      <c r="ES14" s="151"/>
      <c r="ET14" s="125"/>
      <c r="EU14" s="151"/>
      <c r="EV14" s="125"/>
      <c r="EW14" s="151"/>
      <c r="EX14" s="125"/>
      <c r="EY14" s="151"/>
      <c r="EZ14" s="125"/>
      <c r="FA14" s="151"/>
      <c r="FB14" s="125"/>
      <c r="FC14" s="151"/>
      <c r="FD14" s="125"/>
      <c r="FE14" s="151"/>
      <c r="FF14" s="125"/>
      <c r="FG14" s="151"/>
      <c r="FH14" s="125"/>
      <c r="FI14" s="151"/>
      <c r="FJ14" s="125"/>
      <c r="FK14" s="151"/>
      <c r="FL14" s="125"/>
      <c r="FM14" s="151"/>
      <c r="FN14" s="125"/>
      <c r="FO14" s="151">
        <v>0</v>
      </c>
      <c r="FP14" s="125"/>
      <c r="FQ14" s="151">
        <v>0</v>
      </c>
      <c r="FR14" s="125"/>
      <c r="FS14" s="151">
        <v>0</v>
      </c>
      <c r="FT14" s="125"/>
      <c r="FU14" s="151">
        <v>0</v>
      </c>
      <c r="FV14" s="125"/>
      <c r="FW14" s="151">
        <v>0</v>
      </c>
      <c r="FX14" s="125"/>
      <c r="FY14" s="151">
        <v>0</v>
      </c>
      <c r="FZ14" s="125"/>
      <c r="GA14" s="151">
        <v>0</v>
      </c>
      <c r="GB14" s="125"/>
      <c r="GC14" s="151">
        <v>0</v>
      </c>
      <c r="GD14" s="125"/>
      <c r="GE14" s="151">
        <v>0</v>
      </c>
      <c r="GF14" s="125"/>
      <c r="GG14" s="151">
        <v>0</v>
      </c>
      <c r="GH14" s="8"/>
      <c r="GI14" s="151">
        <v>0</v>
      </c>
      <c r="GJ14" s="8"/>
      <c r="GK14" s="151">
        <v>0</v>
      </c>
      <c r="GL14" s="8"/>
      <c r="GM14" s="151">
        <v>0</v>
      </c>
      <c r="GN14" s="8"/>
      <c r="GO14" s="151">
        <v>0</v>
      </c>
      <c r="GP14" s="8"/>
      <c r="GQ14" s="151">
        <v>0</v>
      </c>
    </row>
    <row r="15" spans="1:199" ht="13" x14ac:dyDescent="0.3">
      <c r="A15" s="41" t="s">
        <v>15</v>
      </c>
      <c r="B15" s="10" t="s">
        <v>68</v>
      </c>
      <c r="C15" s="15"/>
      <c r="D15" s="139">
        <v>4678.9197242013433</v>
      </c>
      <c r="E15" s="128">
        <v>4703858.366331337</v>
      </c>
      <c r="F15" s="139">
        <v>4100.734624921809</v>
      </c>
      <c r="G15" s="128">
        <v>5304628.2961063534</v>
      </c>
      <c r="H15" s="139">
        <v>4354.7963063471752</v>
      </c>
      <c r="I15" s="128">
        <v>6715574.931981042</v>
      </c>
      <c r="J15" s="139">
        <v>4243.040533837504</v>
      </c>
      <c r="K15" s="128">
        <v>7950482.0610886998</v>
      </c>
      <c r="L15" s="139">
        <v>3520.7885853166504</v>
      </c>
      <c r="M15" s="128">
        <v>7848471.4986161701</v>
      </c>
      <c r="N15" s="139">
        <v>3091.1903794836117</v>
      </c>
      <c r="O15" s="128">
        <v>7082473.5736652613</v>
      </c>
      <c r="P15" s="139">
        <v>2962.6636497178879</v>
      </c>
      <c r="Q15" s="128">
        <v>6699263.9246515799</v>
      </c>
      <c r="R15" s="139">
        <v>2995.8313098669187</v>
      </c>
      <c r="S15" s="128">
        <v>7186460.0627349624</v>
      </c>
      <c r="T15" s="139">
        <v>2922.5921516467724</v>
      </c>
      <c r="U15" s="128">
        <v>8265324.4122292027</v>
      </c>
      <c r="V15" s="139">
        <v>2813.3665118194426</v>
      </c>
      <c r="W15" s="128">
        <v>8059704.2493952205</v>
      </c>
      <c r="X15" s="139">
        <v>2722.2089255693727</v>
      </c>
      <c r="Y15" s="128">
        <v>8052974.5540655963</v>
      </c>
      <c r="Z15" s="139">
        <v>2661.21115540956</v>
      </c>
      <c r="AA15" s="128">
        <v>7497483.4123584619</v>
      </c>
      <c r="AB15" s="139">
        <v>2551.4064815699999</v>
      </c>
      <c r="AC15" s="128">
        <v>7372008.3737835418</v>
      </c>
      <c r="AD15" s="139">
        <v>2475.4039956199999</v>
      </c>
      <c r="AE15" s="128">
        <v>6877192.1346714403</v>
      </c>
      <c r="AF15" s="139">
        <v>2348.0473485900002</v>
      </c>
      <c r="AG15" s="128">
        <v>6288446.4870997937</v>
      </c>
      <c r="AH15" s="139">
        <v>2238.6837984200001</v>
      </c>
      <c r="AI15" s="128">
        <v>6043506.0085386634</v>
      </c>
      <c r="AJ15" s="139">
        <v>2142.8189162300141</v>
      </c>
      <c r="AK15" s="128">
        <v>5560979.3668326456</v>
      </c>
      <c r="AL15" s="139">
        <v>2153.1312642046191</v>
      </c>
      <c r="AM15" s="128">
        <v>5145445.4386329884</v>
      </c>
      <c r="AN15" s="139">
        <v>1941.1206435516726</v>
      </c>
      <c r="AO15" s="128">
        <v>4613034.3869876796</v>
      </c>
      <c r="AP15" s="139">
        <v>1868.640402444342</v>
      </c>
      <c r="AQ15" s="128">
        <v>4357314.376823741</v>
      </c>
      <c r="AR15" s="139">
        <v>1755.9249107031928</v>
      </c>
      <c r="AS15" s="128">
        <v>4020383.2347951378</v>
      </c>
      <c r="AT15" s="139">
        <v>2006.5095231668579</v>
      </c>
      <c r="AU15" s="128">
        <v>4583309.1830081996</v>
      </c>
      <c r="AV15" s="139">
        <v>1945.4258992665202</v>
      </c>
      <c r="AW15" s="128">
        <v>4454986.4008023459</v>
      </c>
      <c r="AX15" s="139">
        <v>1945.8683523980865</v>
      </c>
      <c r="AY15" s="128">
        <v>5123704.87606645</v>
      </c>
      <c r="AZ15" s="139">
        <v>2412.7394258664226</v>
      </c>
      <c r="BA15" s="128">
        <v>5776846.1347462349</v>
      </c>
      <c r="BB15" s="139">
        <v>2052.3124053464221</v>
      </c>
      <c r="BC15" s="128">
        <v>4594696.4899655161</v>
      </c>
      <c r="BD15" s="139">
        <v>3581.5368984448905</v>
      </c>
      <c r="BE15" s="128">
        <v>7844640.268663845</v>
      </c>
      <c r="BF15" s="139">
        <v>3582.760658585159</v>
      </c>
      <c r="BG15" s="128">
        <v>7024396.3748286488</v>
      </c>
      <c r="BH15" s="139">
        <v>3426.3783274564285</v>
      </c>
      <c r="BI15" s="128">
        <v>6932214.3683265718</v>
      </c>
      <c r="BJ15" s="139">
        <v>3589.1725749014004</v>
      </c>
      <c r="BK15" s="128">
        <v>7231321.3370083449</v>
      </c>
      <c r="BL15" s="139">
        <v>3594.4180004445579</v>
      </c>
      <c r="BM15" s="128">
        <v>6547591.8296098076</v>
      </c>
      <c r="BN15" s="139">
        <v>3571.3643564045578</v>
      </c>
      <c r="BO15" s="128">
        <v>6867805.1544063035</v>
      </c>
      <c r="BP15" s="139">
        <v>3326.3335367445579</v>
      </c>
      <c r="BQ15" s="128">
        <v>7233511.4356754497</v>
      </c>
      <c r="BR15" s="139">
        <v>3281.934034414558</v>
      </c>
      <c r="BS15" s="128">
        <v>7363314.3802721584</v>
      </c>
      <c r="BT15" s="139">
        <v>3315.5623321568901</v>
      </c>
      <c r="BU15" s="128">
        <v>8491851.4007435497</v>
      </c>
      <c r="BV15" s="139">
        <v>3359.6010322268908</v>
      </c>
      <c r="BW15" s="128">
        <v>7252269.697768392</v>
      </c>
      <c r="BX15" s="139">
        <v>3942.1373955068907</v>
      </c>
      <c r="BY15" s="128">
        <v>7576788.0741642434</v>
      </c>
      <c r="BZ15" s="139">
        <v>3846.1636110569561</v>
      </c>
      <c r="CA15" s="128">
        <v>7862442.9635105785</v>
      </c>
      <c r="CB15" s="139">
        <v>3717.9697873320538</v>
      </c>
      <c r="CC15" s="128">
        <v>7170439.2250716807</v>
      </c>
      <c r="CD15" s="139">
        <v>3940.5111193671514</v>
      </c>
      <c r="CE15" s="128">
        <v>7551831.9398223711</v>
      </c>
      <c r="CF15" s="139">
        <v>4062.8422123322484</v>
      </c>
      <c r="CG15" s="128">
        <v>7312669.0695546903</v>
      </c>
      <c r="CH15" s="139">
        <v>4347.3601928073467</v>
      </c>
      <c r="CI15" s="128">
        <v>8320760.3769200267</v>
      </c>
      <c r="CJ15" s="139">
        <v>4654.5236181524451</v>
      </c>
      <c r="CK15" s="128">
        <v>8748037.5046089757</v>
      </c>
      <c r="CL15" s="139">
        <v>4760.6741840275408</v>
      </c>
      <c r="CM15" s="128">
        <v>8474761.7554384675</v>
      </c>
      <c r="CN15" s="139">
        <v>4908.7805676726393</v>
      </c>
      <c r="CO15" s="128">
        <v>9400805.6651498713</v>
      </c>
      <c r="CP15" s="139">
        <v>4892.9922517577379</v>
      </c>
      <c r="CQ15" s="128">
        <v>9505616.0474897567</v>
      </c>
      <c r="CR15" s="139">
        <v>5250.6005974828349</v>
      </c>
      <c r="CS15" s="128">
        <v>9409443.812731063</v>
      </c>
      <c r="CT15" s="139">
        <v>5659.4175607779325</v>
      </c>
      <c r="CU15" s="128">
        <v>10099796.578964299</v>
      </c>
      <c r="CV15" s="139">
        <v>4647.1169519729656</v>
      </c>
      <c r="CW15" s="128">
        <v>8367227.0143663641</v>
      </c>
      <c r="CX15" s="139">
        <v>4978.5584999570856</v>
      </c>
      <c r="CY15" s="128">
        <v>8803236.4963791184</v>
      </c>
      <c r="CZ15" s="139">
        <v>5182.8501145012069</v>
      </c>
      <c r="DA15" s="128">
        <v>9496017.9797891118</v>
      </c>
      <c r="DB15" s="139">
        <v>5255.2361537953284</v>
      </c>
      <c r="DC15" s="128">
        <v>10137350.540671188</v>
      </c>
      <c r="DD15" s="139">
        <v>4663.5073757294494</v>
      </c>
      <c r="DE15" s="128">
        <v>8928984.3969403915</v>
      </c>
      <c r="DF15" s="139">
        <v>4715.8564204807944</v>
      </c>
      <c r="DG15" s="128">
        <v>9086653.6266750097</v>
      </c>
      <c r="DH15" s="139">
        <v>4633.2911733449155</v>
      </c>
      <c r="DI15" s="128">
        <v>9105899.8087982293</v>
      </c>
      <c r="DJ15" s="139">
        <v>4715.795219990795</v>
      </c>
      <c r="DK15" s="128">
        <v>8871306.8098944835</v>
      </c>
      <c r="DL15" s="139">
        <v>5089.1988417971052</v>
      </c>
      <c r="DM15" s="128">
        <v>10323338.066608591</v>
      </c>
      <c r="DN15" s="139">
        <v>4845.4020970738384</v>
      </c>
      <c r="DO15" s="128">
        <v>11592430.701165276</v>
      </c>
      <c r="DP15" s="139">
        <v>4566.6438211449095</v>
      </c>
      <c r="DQ15" s="128">
        <v>11763902.815460347</v>
      </c>
      <c r="DR15" s="139">
        <v>4627.8072585312193</v>
      </c>
      <c r="DS15" s="128">
        <v>11963390.822101641</v>
      </c>
      <c r="DT15" s="139">
        <v>4400.2368865062872</v>
      </c>
      <c r="DU15" s="128">
        <v>13737275.545459438</v>
      </c>
      <c r="DV15" s="139">
        <v>4223.9718661262868</v>
      </c>
      <c r="DW15" s="128">
        <v>13303272.673208756</v>
      </c>
      <c r="DX15" s="139">
        <v>4236.3685637130766</v>
      </c>
      <c r="DY15" s="128">
        <v>12803788.528538216</v>
      </c>
      <c r="DZ15" s="139">
        <v>5380.8389912895627</v>
      </c>
      <c r="EA15" s="128">
        <v>15690526.498600366</v>
      </c>
      <c r="EB15" s="139">
        <v>5512.1600227995623</v>
      </c>
      <c r="EC15" s="128">
        <v>15874745.257661598</v>
      </c>
      <c r="ED15" s="139">
        <v>5281.8168221666838</v>
      </c>
      <c r="EE15" s="128">
        <v>15849200.55644379</v>
      </c>
      <c r="EF15" s="139">
        <v>5374.0082622198206</v>
      </c>
      <c r="EG15" s="128">
        <v>15478433.557176014</v>
      </c>
      <c r="EH15" s="139">
        <v>5678.588344462958</v>
      </c>
      <c r="EI15" s="128">
        <v>17253027.823448028</v>
      </c>
      <c r="EJ15" s="139">
        <v>5538.2049981560958</v>
      </c>
      <c r="EK15" s="149">
        <v>16288248.57392695</v>
      </c>
      <c r="EL15" s="139">
        <v>5531.3673011892333</v>
      </c>
      <c r="EM15" s="149">
        <v>16505600.026748672</v>
      </c>
      <c r="EN15" s="139">
        <v>5769.0675293499989</v>
      </c>
      <c r="EO15" s="149">
        <v>16038238.49429417</v>
      </c>
      <c r="EP15" s="139">
        <v>5878.5621922299997</v>
      </c>
      <c r="EQ15" s="149">
        <v>17312894.726714652</v>
      </c>
      <c r="ER15" s="139">
        <v>6044.1347553200003</v>
      </c>
      <c r="ES15" s="149">
        <v>18069424.381809566</v>
      </c>
      <c r="ET15" s="139">
        <v>5775.9881831200018</v>
      </c>
      <c r="EU15" s="149">
        <v>18770517.598094225</v>
      </c>
      <c r="EV15" s="139">
        <v>5757.7226187100005</v>
      </c>
      <c r="EW15" s="149">
        <v>18372547.412946489</v>
      </c>
      <c r="EX15" s="139">
        <v>6262.7861227000003</v>
      </c>
      <c r="EY15" s="149">
        <v>20023567.675080121</v>
      </c>
      <c r="EZ15" s="139">
        <v>6073.91063252</v>
      </c>
      <c r="FA15" s="149">
        <v>21027939.348890565</v>
      </c>
      <c r="FB15" s="139">
        <v>6159.1164816700011</v>
      </c>
      <c r="FC15" s="149">
        <v>20184286.986740027</v>
      </c>
      <c r="FD15" s="139">
        <v>5678.9955928500003</v>
      </c>
      <c r="FE15" s="149">
        <v>23084038.07577261</v>
      </c>
      <c r="FF15" s="139">
        <v>6780.0356321599993</v>
      </c>
      <c r="FG15" s="149">
        <v>25485543.738082543</v>
      </c>
      <c r="FH15" s="139">
        <v>7176.6074362399995</v>
      </c>
      <c r="FI15" s="149">
        <v>27837629.648728784</v>
      </c>
      <c r="FJ15" s="139">
        <v>7550.6816922299986</v>
      </c>
      <c r="FK15" s="149">
        <v>25917714.908579469</v>
      </c>
      <c r="FL15" s="139">
        <v>7212.8999699500009</v>
      </c>
      <c r="FM15" s="149">
        <v>26953958.026705857</v>
      </c>
      <c r="FN15" s="139">
        <v>7292.0274444100005</v>
      </c>
      <c r="FO15" s="149">
        <v>27393740.739591718</v>
      </c>
      <c r="FP15" s="139">
        <v>7299.8445218899997</v>
      </c>
      <c r="FQ15" s="149">
        <v>27992567.791201144</v>
      </c>
      <c r="FR15" s="139">
        <v>7309.2935073800008</v>
      </c>
      <c r="FS15" s="149">
        <v>29099466.939840961</v>
      </c>
      <c r="FT15" s="139">
        <v>6920.2594447500005</v>
      </c>
      <c r="FU15" s="149">
        <v>25938170.437839717</v>
      </c>
      <c r="FV15" s="139">
        <v>6605.5194212200004</v>
      </c>
      <c r="FW15" s="149">
        <v>27264083.245502915</v>
      </c>
      <c r="FX15" s="139">
        <v>6285.7253893200013</v>
      </c>
      <c r="FY15" s="149">
        <v>28487347.465175498</v>
      </c>
      <c r="FZ15" s="139">
        <v>6890.0468584500004</v>
      </c>
      <c r="GA15" s="149">
        <v>33142503.398516189</v>
      </c>
      <c r="GB15" s="139">
        <v>6920.2594447500005</v>
      </c>
      <c r="GC15" s="149">
        <v>32021908.920908339</v>
      </c>
      <c r="GD15" s="139">
        <v>7063.1664369600003</v>
      </c>
      <c r="GE15" s="149">
        <v>29603708.223901708</v>
      </c>
      <c r="GF15" s="139">
        <v>7401.2492668199993</v>
      </c>
      <c r="GG15" s="149">
        <v>30002888.227864243</v>
      </c>
      <c r="GH15" s="139">
        <v>7930.7529090499993</v>
      </c>
      <c r="GI15" s="149">
        <v>30311734.156034552</v>
      </c>
      <c r="GJ15" s="139">
        <v>7862.6001410099998</v>
      </c>
      <c r="GK15" s="149">
        <v>30210468.521802723</v>
      </c>
      <c r="GL15" s="139">
        <v>7518.7924262300012</v>
      </c>
      <c r="GM15" s="149">
        <v>31188251.735699095</v>
      </c>
      <c r="GN15" s="139">
        <v>7361.3103199100005</v>
      </c>
      <c r="GO15" s="149">
        <v>30654042.047272425</v>
      </c>
      <c r="GP15" s="139">
        <v>7097.3433536900002</v>
      </c>
      <c r="GQ15" s="149">
        <v>31293251.447922263</v>
      </c>
    </row>
    <row r="16" spans="1:199" ht="13" x14ac:dyDescent="0.3">
      <c r="A16" s="152"/>
      <c r="B16" s="32" t="s">
        <v>19</v>
      </c>
      <c r="C16" s="33"/>
      <c r="D16" s="130">
        <v>2103.2003850413439</v>
      </c>
      <c r="E16" s="140">
        <v>2114410.4430936142</v>
      </c>
      <c r="F16" s="130">
        <v>1828.0800456318091</v>
      </c>
      <c r="G16" s="140">
        <v>2364767.7854283955</v>
      </c>
      <c r="H16" s="130">
        <v>1935.7635663571748</v>
      </c>
      <c r="I16" s="140">
        <v>2985160.3533150628</v>
      </c>
      <c r="J16" s="130">
        <v>1765.0850235975036</v>
      </c>
      <c r="K16" s="140">
        <v>3307363.3646662943</v>
      </c>
      <c r="L16" s="130">
        <v>1093.2942225066504</v>
      </c>
      <c r="M16" s="140">
        <v>2437149.6149273748</v>
      </c>
      <c r="N16" s="130">
        <v>875.49956048361173</v>
      </c>
      <c r="O16" s="140">
        <v>2005927.0829888415</v>
      </c>
      <c r="P16" s="130">
        <v>826.63300131788776</v>
      </c>
      <c r="Q16" s="140">
        <v>1869207.3415700474</v>
      </c>
      <c r="R16" s="130">
        <v>815.92267723691839</v>
      </c>
      <c r="S16" s="140">
        <v>1957251.6366094647</v>
      </c>
      <c r="T16" s="130">
        <v>781.00472522677262</v>
      </c>
      <c r="U16" s="140">
        <v>2208743.8433193308</v>
      </c>
      <c r="V16" s="130">
        <v>762.48237037944273</v>
      </c>
      <c r="W16" s="140">
        <v>2184351.8698393237</v>
      </c>
      <c r="X16" s="130">
        <v>688.33703998937244</v>
      </c>
      <c r="Y16" s="140">
        <v>2036273.0485485611</v>
      </c>
      <c r="Z16" s="130">
        <v>687.58034748955993</v>
      </c>
      <c r="AA16" s="140">
        <v>1937133.8645892872</v>
      </c>
      <c r="AB16" s="130">
        <v>607.21139959000004</v>
      </c>
      <c r="AC16" s="140">
        <v>1754470.5458613501</v>
      </c>
      <c r="AD16" s="130">
        <v>586.61683740000001</v>
      </c>
      <c r="AE16" s="140">
        <v>1629744.7638330541</v>
      </c>
      <c r="AF16" s="130">
        <v>518.55293160999997</v>
      </c>
      <c r="AG16" s="140">
        <v>1388767.7193206374</v>
      </c>
      <c r="AH16" s="130">
        <v>504.14688465</v>
      </c>
      <c r="AI16" s="140">
        <v>1360984.846863447</v>
      </c>
      <c r="AJ16" s="130">
        <v>464.28855864001372</v>
      </c>
      <c r="AK16" s="140">
        <v>1204907.7387258045</v>
      </c>
      <c r="AL16" s="130">
        <v>499.81364015461901</v>
      </c>
      <c r="AM16" s="140">
        <v>1194429.6465595008</v>
      </c>
      <c r="AN16" s="130">
        <v>376.69798396167249</v>
      </c>
      <c r="AO16" s="140">
        <v>895215.2249252355</v>
      </c>
      <c r="AP16" s="130">
        <v>385.55169557434186</v>
      </c>
      <c r="AQ16" s="140">
        <v>899033.29925720603</v>
      </c>
      <c r="AR16" s="130">
        <v>327.44374632319278</v>
      </c>
      <c r="AS16" s="140">
        <v>749718.47601904545</v>
      </c>
      <c r="AT16" s="130">
        <v>639.28109996685805</v>
      </c>
      <c r="AU16" s="140">
        <v>1460258.6741662964</v>
      </c>
      <c r="AV16" s="130">
        <v>370.6007567265201</v>
      </c>
      <c r="AW16" s="140">
        <v>848668.32088859647</v>
      </c>
      <c r="AX16" s="130">
        <v>399.49808046808653</v>
      </c>
      <c r="AY16" s="140">
        <v>1051926.3856421281</v>
      </c>
      <c r="AZ16" s="130">
        <v>892.95937798642274</v>
      </c>
      <c r="BA16" s="140">
        <v>2138021.5683066719</v>
      </c>
      <c r="BB16" s="130">
        <v>602.48769806642235</v>
      </c>
      <c r="BC16" s="140">
        <v>1348843.4335541257</v>
      </c>
      <c r="BD16" s="130">
        <v>711.21700175489082</v>
      </c>
      <c r="BE16" s="140">
        <v>1557778.5989437376</v>
      </c>
      <c r="BF16" s="130">
        <v>741.10839246515957</v>
      </c>
      <c r="BG16" s="140">
        <v>1453024.5253511164</v>
      </c>
      <c r="BH16" s="130">
        <v>580.73737204642896</v>
      </c>
      <c r="BI16" s="140">
        <v>1174942.0437506146</v>
      </c>
      <c r="BJ16" s="130">
        <v>684.80975592139998</v>
      </c>
      <c r="BK16" s="140">
        <v>1379727.3038401997</v>
      </c>
      <c r="BL16" s="130">
        <v>666.89682272455798</v>
      </c>
      <c r="BM16" s="140">
        <v>1214819.2522750548</v>
      </c>
      <c r="BN16" s="130">
        <v>629.52944316455796</v>
      </c>
      <c r="BO16" s="140">
        <v>1210597.7220898052</v>
      </c>
      <c r="BP16" s="130">
        <v>473.83011609455787</v>
      </c>
      <c r="BQ16" s="140">
        <v>1030400.4470615474</v>
      </c>
      <c r="BR16" s="130">
        <v>453.7628250145579</v>
      </c>
      <c r="BS16" s="140">
        <v>1018057.7365744121</v>
      </c>
      <c r="BT16" s="130">
        <v>385.0524952268907</v>
      </c>
      <c r="BU16" s="140">
        <v>986200.30130006478</v>
      </c>
      <c r="BV16" s="130">
        <v>410.21420543689072</v>
      </c>
      <c r="BW16" s="140">
        <v>885517.06680246815</v>
      </c>
      <c r="BX16" s="130">
        <v>484.69029952689073</v>
      </c>
      <c r="BY16" s="140">
        <v>931574.75569068396</v>
      </c>
      <c r="BZ16" s="130">
        <v>474.05323438695575</v>
      </c>
      <c r="CA16" s="140">
        <v>969073.83407199429</v>
      </c>
      <c r="CB16" s="130">
        <v>375.34205666205344</v>
      </c>
      <c r="CC16" s="140">
        <v>723880.92422879545</v>
      </c>
      <c r="CD16" s="130">
        <v>631.63385603715108</v>
      </c>
      <c r="CE16" s="140">
        <v>1210501.0197409585</v>
      </c>
      <c r="CF16" s="130">
        <v>743.89811512224878</v>
      </c>
      <c r="CG16" s="140">
        <v>1338934.7784273843</v>
      </c>
      <c r="CH16" s="130">
        <v>865.02166916734643</v>
      </c>
      <c r="CI16" s="140">
        <v>1655634.1574579633</v>
      </c>
      <c r="CJ16" s="130">
        <v>813.27126565244407</v>
      </c>
      <c r="CK16" s="140">
        <v>1528518.945655799</v>
      </c>
      <c r="CL16" s="130">
        <v>748.30481572754161</v>
      </c>
      <c r="CM16" s="140">
        <v>1332102.3007655405</v>
      </c>
      <c r="CN16" s="130">
        <v>780.3624451026393</v>
      </c>
      <c r="CO16" s="140">
        <v>1494472.1186160645</v>
      </c>
      <c r="CP16" s="130">
        <v>767.41261250773698</v>
      </c>
      <c r="CQ16" s="140">
        <v>1490852.4823187806</v>
      </c>
      <c r="CR16" s="130">
        <v>747.43812643283468</v>
      </c>
      <c r="CS16" s="140">
        <v>1339461.44323649</v>
      </c>
      <c r="CT16" s="130">
        <v>769.67534411793235</v>
      </c>
      <c r="CU16" s="140">
        <v>1373562.619112862</v>
      </c>
      <c r="CV16" s="130">
        <v>802.77002553296484</v>
      </c>
      <c r="CW16" s="140">
        <v>1445403.4863726138</v>
      </c>
      <c r="CX16" s="130">
        <v>884.05993695708594</v>
      </c>
      <c r="CY16" s="140">
        <v>1563221.302325628</v>
      </c>
      <c r="CZ16" s="130">
        <v>875.5662750912071</v>
      </c>
      <c r="DA16" s="140">
        <v>1604212.5292221096</v>
      </c>
      <c r="DB16" s="130">
        <v>947.95231438532824</v>
      </c>
      <c r="DC16" s="140">
        <v>1828600.0144492981</v>
      </c>
      <c r="DD16" s="130">
        <v>947.11175544944933</v>
      </c>
      <c r="DE16" s="140">
        <v>1813387.5225712883</v>
      </c>
      <c r="DF16" s="130">
        <v>1020.5052723807945</v>
      </c>
      <c r="DG16" s="140">
        <v>1966340.1739814861</v>
      </c>
      <c r="DH16" s="130">
        <v>981.05227499491582</v>
      </c>
      <c r="DI16" s="140">
        <v>1928081.6570930078</v>
      </c>
      <c r="DJ16" s="130">
        <v>939.47674357079461</v>
      </c>
      <c r="DK16" s="140">
        <v>1767334.2552379433</v>
      </c>
      <c r="DL16" s="130">
        <v>939.91813682710438</v>
      </c>
      <c r="DM16" s="140">
        <v>1906605.1421910448</v>
      </c>
      <c r="DN16" s="130">
        <v>915.79898566383861</v>
      </c>
      <c r="DO16" s="140">
        <v>2191012.4412413072</v>
      </c>
      <c r="DP16" s="130">
        <v>902.18132687490925</v>
      </c>
      <c r="DQ16" s="140">
        <v>2324064.2070961101</v>
      </c>
      <c r="DR16" s="130">
        <v>958.267204791219</v>
      </c>
      <c r="DS16" s="140">
        <v>2477226.1337778284</v>
      </c>
      <c r="DT16" s="130">
        <v>975.63350649628671</v>
      </c>
      <c r="DU16" s="140">
        <v>3045869.2692710175</v>
      </c>
      <c r="DV16" s="130">
        <v>811.22871789628675</v>
      </c>
      <c r="DW16" s="140">
        <v>2554940.5101528182</v>
      </c>
      <c r="DX16" s="130">
        <v>770.67430228307592</v>
      </c>
      <c r="DY16" s="140">
        <v>2329247.4775052546</v>
      </c>
      <c r="DZ16" s="130">
        <v>695.38359896956251</v>
      </c>
      <c r="EA16" s="140">
        <v>2027738.5745952444</v>
      </c>
      <c r="EB16" s="130">
        <v>686.11304484956258</v>
      </c>
      <c r="EC16" s="140">
        <v>1975971.2635144976</v>
      </c>
      <c r="ED16" s="130">
        <v>491.84150102668434</v>
      </c>
      <c r="EE16" s="140">
        <v>1475873.710545782</v>
      </c>
      <c r="EF16" s="130">
        <v>574.96211240982166</v>
      </c>
      <c r="EG16" s="140">
        <v>1656028.8746472646</v>
      </c>
      <c r="EH16" s="130">
        <v>550.427898492959</v>
      </c>
      <c r="EI16" s="140">
        <v>1672343.0668752177</v>
      </c>
      <c r="EJ16" s="130">
        <v>562.22018180609643</v>
      </c>
      <c r="EK16" s="153">
        <v>1653528.9101044561</v>
      </c>
      <c r="EL16" s="164">
        <v>568.81270839923366</v>
      </c>
      <c r="EM16" s="153">
        <v>1697337.1218633133</v>
      </c>
      <c r="EN16" s="164">
        <v>529.10552017999998</v>
      </c>
      <c r="EO16" s="153">
        <v>1470934.5103212071</v>
      </c>
      <c r="EP16" s="164">
        <v>546.94444767000005</v>
      </c>
      <c r="EQ16" s="153">
        <v>1610800.6233884406</v>
      </c>
      <c r="ER16" s="164">
        <v>573.09413694</v>
      </c>
      <c r="ES16" s="153">
        <v>1713310.769913085</v>
      </c>
      <c r="ET16" s="164">
        <v>555.35746556000004</v>
      </c>
      <c r="EU16" s="153">
        <v>1804772.9237036102</v>
      </c>
      <c r="EV16" s="164">
        <v>565.18198626999992</v>
      </c>
      <c r="EW16" s="153">
        <v>1803461.8072683937</v>
      </c>
      <c r="EX16" s="164">
        <v>558.07862661000001</v>
      </c>
      <c r="EY16" s="153">
        <v>1784305.7273562904</v>
      </c>
      <c r="EZ16" s="164">
        <v>560.97736705000011</v>
      </c>
      <c r="FA16" s="153">
        <v>1942109.2545007709</v>
      </c>
      <c r="FB16" s="164">
        <v>616.20844585999987</v>
      </c>
      <c r="FC16" s="153">
        <v>2019401.3462656399</v>
      </c>
      <c r="FD16" s="164">
        <v>536.05178601000011</v>
      </c>
      <c r="FE16" s="153">
        <v>2178948.6602913085</v>
      </c>
      <c r="FF16" s="164">
        <v>569.09641781000005</v>
      </c>
      <c r="FG16" s="153">
        <v>2139182.2158701872</v>
      </c>
      <c r="FH16" s="164">
        <v>563.43860696000002</v>
      </c>
      <c r="FI16" s="153">
        <v>2185544.5500814226</v>
      </c>
      <c r="FJ16" s="164">
        <v>608.04056119999996</v>
      </c>
      <c r="FK16" s="153">
        <v>2087099.2263189999</v>
      </c>
      <c r="FL16" s="164">
        <v>673.28400139999997</v>
      </c>
      <c r="FM16" s="153">
        <v>2516001.7176716737</v>
      </c>
      <c r="FN16" s="164">
        <v>830.66543051999997</v>
      </c>
      <c r="FO16" s="153">
        <v>3120535.9028715682</v>
      </c>
      <c r="FP16" s="164">
        <v>926.41284249</v>
      </c>
      <c r="FQ16" s="153">
        <v>3552496.7988395533</v>
      </c>
      <c r="FR16" s="164">
        <v>1039.6378621800002</v>
      </c>
      <c r="FS16" s="153">
        <v>4138964.6713965293</v>
      </c>
      <c r="FT16" s="164">
        <v>1064.42515841</v>
      </c>
      <c r="FU16" s="153">
        <v>3989625.1574944416</v>
      </c>
      <c r="FV16" s="164">
        <v>1041.6752850600001</v>
      </c>
      <c r="FW16" s="153">
        <v>4299483.488826599</v>
      </c>
      <c r="FX16" s="164">
        <v>1032.0357292499998</v>
      </c>
      <c r="FY16" s="153">
        <v>4677258.1674620463</v>
      </c>
      <c r="FZ16" s="164">
        <v>1163.7627557200001</v>
      </c>
      <c r="GA16" s="153">
        <v>5597931.6075643441</v>
      </c>
      <c r="GB16" s="164">
        <v>1064.42515841</v>
      </c>
      <c r="GC16" s="153">
        <v>4925382.6027558409</v>
      </c>
      <c r="GD16" s="164">
        <v>1064.97899904</v>
      </c>
      <c r="GE16" s="153">
        <v>4463625.1790963709</v>
      </c>
      <c r="GF16" s="164">
        <v>1064.00452877</v>
      </c>
      <c r="GG16" s="153">
        <v>4313218.9985466758</v>
      </c>
      <c r="GH16" s="426">
        <v>1039.7901662899999</v>
      </c>
      <c r="GI16" s="153">
        <v>3974130.0050686942</v>
      </c>
      <c r="GJ16" s="426">
        <v>1020.64975802</v>
      </c>
      <c r="GK16" s="153">
        <v>3921642.5652402462</v>
      </c>
      <c r="GL16" s="426">
        <v>1034.8980890300002</v>
      </c>
      <c r="GM16" s="153">
        <v>4292798.6692200014</v>
      </c>
      <c r="GN16" s="426">
        <v>1020.9000125200001</v>
      </c>
      <c r="GO16" s="153">
        <v>4251242.04113591</v>
      </c>
      <c r="GP16" s="426">
        <v>1003.05205847</v>
      </c>
      <c r="GQ16" s="153">
        <v>4422606.9836030006</v>
      </c>
    </row>
    <row r="17" spans="1:199" ht="13" x14ac:dyDescent="0.3">
      <c r="A17" s="152"/>
      <c r="B17" s="32" t="s">
        <v>20</v>
      </c>
      <c r="C17" s="33"/>
      <c r="D17" s="130">
        <v>2575.7193391599999</v>
      </c>
      <c r="E17" s="140">
        <v>2589447.9232377228</v>
      </c>
      <c r="F17" s="130">
        <v>2272.6545792900001</v>
      </c>
      <c r="G17" s="140">
        <v>2939860.5106779584</v>
      </c>
      <c r="H17" s="130">
        <v>2419.0327399900002</v>
      </c>
      <c r="I17" s="140">
        <v>3730414.5786659792</v>
      </c>
      <c r="J17" s="130">
        <v>2477.9555102400004</v>
      </c>
      <c r="K17" s="140">
        <v>4643118.6964224055</v>
      </c>
      <c r="L17" s="130">
        <v>2427.49436281</v>
      </c>
      <c r="M17" s="140">
        <v>5411321.8836887954</v>
      </c>
      <c r="N17" s="130">
        <v>2215.6908189999999</v>
      </c>
      <c r="O17" s="140">
        <v>5076546.4906764198</v>
      </c>
      <c r="P17" s="130">
        <v>2136.0306484000002</v>
      </c>
      <c r="Q17" s="140">
        <v>4830056.5830815323</v>
      </c>
      <c r="R17" s="130">
        <v>2179.9086326300003</v>
      </c>
      <c r="S17" s="140">
        <v>5229208.4261254976</v>
      </c>
      <c r="T17" s="130">
        <v>2141.5874264199997</v>
      </c>
      <c r="U17" s="140">
        <v>6056580.5689098723</v>
      </c>
      <c r="V17" s="130">
        <v>2050.8841414399999</v>
      </c>
      <c r="W17" s="140">
        <v>5875352.3795558969</v>
      </c>
      <c r="X17" s="130">
        <v>2033.87188558</v>
      </c>
      <c r="Y17" s="140">
        <v>6016701.5055170348</v>
      </c>
      <c r="Z17" s="130">
        <v>1973.6308079200001</v>
      </c>
      <c r="AA17" s="140">
        <v>5560349.5477691749</v>
      </c>
      <c r="AB17" s="130">
        <v>1944.1950819799999</v>
      </c>
      <c r="AC17" s="140">
        <v>5617537.8279221915</v>
      </c>
      <c r="AD17" s="130">
        <v>1888.7871582199998</v>
      </c>
      <c r="AE17" s="140">
        <v>5247447.370838386</v>
      </c>
      <c r="AF17" s="130">
        <v>1829.4944169800001</v>
      </c>
      <c r="AG17" s="140">
        <v>4899678.7677791566</v>
      </c>
      <c r="AH17" s="130">
        <v>1734.53691377</v>
      </c>
      <c r="AI17" s="140">
        <v>4682521.1616752166</v>
      </c>
      <c r="AJ17" s="130">
        <v>1678.5303575900002</v>
      </c>
      <c r="AK17" s="140">
        <v>4356071.6281068409</v>
      </c>
      <c r="AL17" s="130">
        <v>1653.3176240499999</v>
      </c>
      <c r="AM17" s="140">
        <v>3951015.7920734873</v>
      </c>
      <c r="AN17" s="130">
        <v>1564.4226595900002</v>
      </c>
      <c r="AO17" s="140">
        <v>3717819.1620624438</v>
      </c>
      <c r="AP17" s="130">
        <v>1483.0887068700001</v>
      </c>
      <c r="AQ17" s="140">
        <v>3458281.0775665347</v>
      </c>
      <c r="AR17" s="130">
        <v>1428.4811643800001</v>
      </c>
      <c r="AS17" s="140">
        <v>3270664.7587760924</v>
      </c>
      <c r="AT17" s="130">
        <v>1367.2284232</v>
      </c>
      <c r="AU17" s="140">
        <v>3123050.5088419034</v>
      </c>
      <c r="AV17" s="130">
        <v>1574.8251425400001</v>
      </c>
      <c r="AW17" s="140">
        <v>3606318.0799137494</v>
      </c>
      <c r="AX17" s="130">
        <v>1546.3702719299999</v>
      </c>
      <c r="AY17" s="140">
        <v>4071778.4904243215</v>
      </c>
      <c r="AZ17" s="130">
        <v>1519.78004788</v>
      </c>
      <c r="BA17" s="140">
        <v>3638824.5664395625</v>
      </c>
      <c r="BB17" s="130">
        <v>1449.8247072799998</v>
      </c>
      <c r="BC17" s="140">
        <v>3245853.0564113907</v>
      </c>
      <c r="BD17" s="130">
        <v>2870.31989669</v>
      </c>
      <c r="BE17" s="140">
        <v>6286861.6697201077</v>
      </c>
      <c r="BF17" s="130">
        <v>2841.6522661199997</v>
      </c>
      <c r="BG17" s="140">
        <v>5571371.8494775323</v>
      </c>
      <c r="BH17" s="130">
        <v>2845.6409554099996</v>
      </c>
      <c r="BI17" s="140">
        <v>5757272.3245759569</v>
      </c>
      <c r="BJ17" s="130">
        <v>2904.3628189800002</v>
      </c>
      <c r="BK17" s="140">
        <v>5851594.0331681455</v>
      </c>
      <c r="BL17" s="130">
        <v>2927.5211777200002</v>
      </c>
      <c r="BM17" s="140">
        <v>5332772.5773347523</v>
      </c>
      <c r="BN17" s="130">
        <v>2941.8349132399999</v>
      </c>
      <c r="BO17" s="140">
        <v>5657207.4323164979</v>
      </c>
      <c r="BP17" s="130">
        <v>2852.50342065</v>
      </c>
      <c r="BQ17" s="140">
        <v>6203110.9886139026</v>
      </c>
      <c r="BR17" s="130">
        <v>2828.1712094</v>
      </c>
      <c r="BS17" s="140">
        <v>6345256.6436977461</v>
      </c>
      <c r="BT17" s="130">
        <v>2930.5098369299994</v>
      </c>
      <c r="BU17" s="140">
        <v>7505651.0994434841</v>
      </c>
      <c r="BV17" s="130">
        <v>2949.3868267900002</v>
      </c>
      <c r="BW17" s="140">
        <v>6366752.6309659239</v>
      </c>
      <c r="BX17" s="130">
        <v>3457.4470959800001</v>
      </c>
      <c r="BY17" s="140">
        <v>6645213.3184735598</v>
      </c>
      <c r="BZ17" s="130">
        <v>3372.1103766700003</v>
      </c>
      <c r="CA17" s="140">
        <v>6893369.1294385837</v>
      </c>
      <c r="CB17" s="130">
        <v>3342.6277306700003</v>
      </c>
      <c r="CC17" s="140">
        <v>6446558.3008428849</v>
      </c>
      <c r="CD17" s="130">
        <v>3308.8772633300005</v>
      </c>
      <c r="CE17" s="140">
        <v>6341330.9200814124</v>
      </c>
      <c r="CF17" s="130">
        <v>3318.9440972099997</v>
      </c>
      <c r="CG17" s="140">
        <v>5973734.2911273064</v>
      </c>
      <c r="CH17" s="130">
        <v>3482.3385236399999</v>
      </c>
      <c r="CI17" s="140">
        <v>6665126.2194620632</v>
      </c>
      <c r="CJ17" s="130">
        <v>3841.2523525000006</v>
      </c>
      <c r="CK17" s="140">
        <v>7219518.5589531763</v>
      </c>
      <c r="CL17" s="130">
        <v>4012.3693682999992</v>
      </c>
      <c r="CM17" s="140">
        <v>7142659.454672927</v>
      </c>
      <c r="CN17" s="130">
        <v>4128.4181225700004</v>
      </c>
      <c r="CO17" s="140">
        <v>7906333.5465338072</v>
      </c>
      <c r="CP17" s="130">
        <v>4125.5796392500006</v>
      </c>
      <c r="CQ17" s="140">
        <v>8014763.5651709763</v>
      </c>
      <c r="CR17" s="130">
        <v>4503.16247105</v>
      </c>
      <c r="CS17" s="140">
        <v>8069982.3694945732</v>
      </c>
      <c r="CT17" s="130">
        <v>4889.7422166599999</v>
      </c>
      <c r="CU17" s="140">
        <v>8726233.9598514363</v>
      </c>
      <c r="CV17" s="130">
        <v>3844.3469264400005</v>
      </c>
      <c r="CW17" s="140">
        <v>6921823.5279937498</v>
      </c>
      <c r="CX17" s="130">
        <v>4094.4985629999996</v>
      </c>
      <c r="CY17" s="140">
        <v>7240015.1940534897</v>
      </c>
      <c r="CZ17" s="130">
        <v>4307.2838394099999</v>
      </c>
      <c r="DA17" s="140">
        <v>7891805.4505670024</v>
      </c>
      <c r="DB17" s="130">
        <v>4307.2838394099999</v>
      </c>
      <c r="DC17" s="140">
        <v>8308750.52622189</v>
      </c>
      <c r="DD17" s="130">
        <v>3716.3956202800005</v>
      </c>
      <c r="DE17" s="140">
        <v>7115596.8743691035</v>
      </c>
      <c r="DF17" s="130">
        <v>3695.3511481</v>
      </c>
      <c r="DG17" s="140">
        <v>7120313.4526935229</v>
      </c>
      <c r="DH17" s="130">
        <v>3652.23889835</v>
      </c>
      <c r="DI17" s="140">
        <v>7177818.1517052222</v>
      </c>
      <c r="DJ17" s="130">
        <v>3776.3184764200005</v>
      </c>
      <c r="DK17" s="140">
        <v>7103972.554656541</v>
      </c>
      <c r="DL17" s="130">
        <v>4149.2807049700004</v>
      </c>
      <c r="DM17" s="140">
        <v>8416732.924417546</v>
      </c>
      <c r="DN17" s="130">
        <v>3929.6031114100001</v>
      </c>
      <c r="DO17" s="140">
        <v>9401418.2599239685</v>
      </c>
      <c r="DP17" s="130">
        <v>3664.4624942700002</v>
      </c>
      <c r="DQ17" s="140">
        <v>9439838.6083642356</v>
      </c>
      <c r="DR17" s="130">
        <v>3669.5400537400001</v>
      </c>
      <c r="DS17" s="140">
        <v>9486164.6883238126</v>
      </c>
      <c r="DT17" s="130">
        <v>3424.6033800100004</v>
      </c>
      <c r="DU17" s="140">
        <v>10691406.27618842</v>
      </c>
      <c r="DV17" s="130">
        <v>3412.7431482299999</v>
      </c>
      <c r="DW17" s="140">
        <v>10748332.163055938</v>
      </c>
      <c r="DX17" s="130">
        <v>3465.6942614300006</v>
      </c>
      <c r="DY17" s="140">
        <v>10474541.051032962</v>
      </c>
      <c r="DZ17" s="130">
        <v>4685.4553923200001</v>
      </c>
      <c r="EA17" s="140">
        <v>13662787.924005121</v>
      </c>
      <c r="EB17" s="130">
        <v>4826.0469779499999</v>
      </c>
      <c r="EC17" s="140">
        <v>13898773.994147101</v>
      </c>
      <c r="ED17" s="130">
        <v>4789.9753211399993</v>
      </c>
      <c r="EE17" s="140">
        <v>14373326.845898008</v>
      </c>
      <c r="EF17" s="130">
        <v>4799.0461498099994</v>
      </c>
      <c r="EG17" s="140">
        <v>13822404.682528751</v>
      </c>
      <c r="EH17" s="130">
        <v>5128.1604459699993</v>
      </c>
      <c r="EI17" s="140">
        <v>15580684.756572811</v>
      </c>
      <c r="EJ17" s="130">
        <v>4975.9848163499992</v>
      </c>
      <c r="EK17" s="153">
        <v>14634719.663822493</v>
      </c>
      <c r="EL17" s="130">
        <v>4962.5545927899993</v>
      </c>
      <c r="EM17" s="153">
        <v>14808262.904885357</v>
      </c>
      <c r="EN17" s="130">
        <v>5239.962009169999</v>
      </c>
      <c r="EO17" s="153">
        <v>14567303.983972963</v>
      </c>
      <c r="EP17" s="130">
        <v>5331.6177445599997</v>
      </c>
      <c r="EQ17" s="153">
        <v>15702094.103326211</v>
      </c>
      <c r="ER17" s="130">
        <v>5471.0406183800005</v>
      </c>
      <c r="ES17" s="153">
        <v>16356113.611896481</v>
      </c>
      <c r="ET17" s="130">
        <v>5220.6307175600014</v>
      </c>
      <c r="EU17" s="153">
        <v>16965744.674390614</v>
      </c>
      <c r="EV17" s="164">
        <v>5192.5406324400001</v>
      </c>
      <c r="EW17" s="153">
        <v>16569085.605678095</v>
      </c>
      <c r="EX17" s="164">
        <v>5704.7074960899999</v>
      </c>
      <c r="EY17" s="153">
        <v>18239261.947723832</v>
      </c>
      <c r="EZ17" s="164">
        <v>5512.9332654700002</v>
      </c>
      <c r="FA17" s="153">
        <v>19085830.094389796</v>
      </c>
      <c r="FB17" s="164">
        <v>5542.9080358100009</v>
      </c>
      <c r="FC17" s="153">
        <v>18164885.640474387</v>
      </c>
      <c r="FD17" s="164">
        <v>5142.9438068400004</v>
      </c>
      <c r="FE17" s="153">
        <v>20905089.415481303</v>
      </c>
      <c r="FF17" s="164">
        <v>6210.939214349999</v>
      </c>
      <c r="FG17" s="153">
        <v>23346361.522212353</v>
      </c>
      <c r="FH17" s="164">
        <v>6613.16882928</v>
      </c>
      <c r="FI17" s="153">
        <v>25652085.098647363</v>
      </c>
      <c r="FJ17" s="164">
        <v>6942.6411310299991</v>
      </c>
      <c r="FK17" s="153">
        <v>23830615.682260472</v>
      </c>
      <c r="FL17" s="164">
        <v>6539.6159685500006</v>
      </c>
      <c r="FM17" s="153">
        <v>24437956.309034184</v>
      </c>
      <c r="FN17" s="164">
        <v>6461.3620138900005</v>
      </c>
      <c r="FO17" s="153">
        <v>24273204.83672015</v>
      </c>
      <c r="FP17" s="164">
        <v>6373.4316793999997</v>
      </c>
      <c r="FQ17" s="153">
        <v>24440070.99236159</v>
      </c>
      <c r="FR17" s="164">
        <v>6269.6556452000004</v>
      </c>
      <c r="FS17" s="153">
        <v>24960502.268444434</v>
      </c>
      <c r="FT17" s="164">
        <v>5855.8342863400003</v>
      </c>
      <c r="FU17" s="153">
        <v>21948545.280345272</v>
      </c>
      <c r="FV17" s="164">
        <v>5563.8441361599998</v>
      </c>
      <c r="FW17" s="153">
        <v>22964599.756676316</v>
      </c>
      <c r="FX17" s="164">
        <v>5253.689660070002</v>
      </c>
      <c r="FY17" s="153">
        <v>23810089.297713451</v>
      </c>
      <c r="FZ17" s="164">
        <v>5726.2841027300001</v>
      </c>
      <c r="GA17" s="153">
        <v>27544571.790951844</v>
      </c>
      <c r="GB17" s="164">
        <v>5855.8342863400003</v>
      </c>
      <c r="GC17" s="153">
        <v>27096526.318152495</v>
      </c>
      <c r="GD17" s="164">
        <v>5998.1874379199999</v>
      </c>
      <c r="GE17" s="153">
        <v>25140083.044805337</v>
      </c>
      <c r="GF17" s="164">
        <v>6337.2447380499998</v>
      </c>
      <c r="GG17" s="153">
        <v>25689669.229317568</v>
      </c>
      <c r="GH17" s="429">
        <v>6890.9627427599989</v>
      </c>
      <c r="GI17" s="153">
        <v>26337604.150965855</v>
      </c>
      <c r="GJ17" s="429">
        <v>6841.9503829899995</v>
      </c>
      <c r="GK17" s="153">
        <v>26288825.956562478</v>
      </c>
      <c r="GL17" s="429">
        <v>6483.8943372000012</v>
      </c>
      <c r="GM17" s="153">
        <v>26895453.066479094</v>
      </c>
      <c r="GN17" s="429">
        <v>6340.4103073900005</v>
      </c>
      <c r="GO17" s="153">
        <v>26402800.006136514</v>
      </c>
      <c r="GP17" s="429">
        <v>6094.2912952200004</v>
      </c>
      <c r="GQ17" s="153">
        <v>26870644.464319263</v>
      </c>
    </row>
    <row r="18" spans="1:199" ht="3" customHeight="1" x14ac:dyDescent="0.25">
      <c r="A18" s="152"/>
      <c r="B18" s="32"/>
      <c r="C18" s="33"/>
      <c r="D18" s="134"/>
      <c r="E18" s="131"/>
      <c r="F18" s="134"/>
      <c r="G18" s="131"/>
      <c r="H18" s="134"/>
      <c r="I18" s="131"/>
      <c r="J18" s="134"/>
      <c r="K18" s="131"/>
      <c r="L18" s="134"/>
      <c r="M18" s="131"/>
      <c r="N18" s="134"/>
      <c r="O18" s="131"/>
      <c r="P18" s="134"/>
      <c r="Q18" s="131"/>
      <c r="R18" s="134"/>
      <c r="S18" s="131"/>
      <c r="T18" s="134"/>
      <c r="U18" s="131"/>
      <c r="V18" s="134"/>
      <c r="W18" s="131"/>
      <c r="X18" s="134"/>
      <c r="Y18" s="131"/>
      <c r="Z18" s="134"/>
      <c r="AA18" s="131"/>
      <c r="AB18" s="134"/>
      <c r="AC18" s="131"/>
      <c r="AD18" s="134"/>
      <c r="AE18" s="131"/>
      <c r="AF18" s="134"/>
      <c r="AG18" s="131"/>
      <c r="AH18" s="134"/>
      <c r="AI18" s="131"/>
      <c r="AJ18" s="134"/>
      <c r="AK18" s="131"/>
      <c r="AL18" s="134"/>
      <c r="AM18" s="131"/>
      <c r="AN18" s="134"/>
      <c r="AO18" s="131"/>
      <c r="AP18" s="134"/>
      <c r="AQ18" s="131"/>
      <c r="AR18" s="134"/>
      <c r="AS18" s="131"/>
      <c r="AT18" s="134"/>
      <c r="AU18" s="131"/>
      <c r="AV18" s="134"/>
      <c r="AW18" s="131"/>
      <c r="AX18" s="134"/>
      <c r="AY18" s="131"/>
      <c r="AZ18" s="134"/>
      <c r="BA18" s="131"/>
      <c r="BB18" s="134"/>
      <c r="BC18" s="131"/>
      <c r="BD18" s="134"/>
      <c r="BE18" s="131"/>
      <c r="BF18" s="134"/>
      <c r="BG18" s="131"/>
      <c r="BH18" s="134"/>
      <c r="BI18" s="131"/>
      <c r="BJ18" s="134"/>
      <c r="BK18" s="131"/>
      <c r="BL18" s="134"/>
      <c r="BM18" s="131"/>
      <c r="BN18" s="134"/>
      <c r="BO18" s="131"/>
      <c r="BP18" s="134"/>
      <c r="BQ18" s="131"/>
      <c r="BR18" s="134"/>
      <c r="BS18" s="131"/>
      <c r="BT18" s="134"/>
      <c r="BU18" s="131"/>
      <c r="BV18" s="134"/>
      <c r="BW18" s="131"/>
      <c r="BX18" s="134"/>
      <c r="BY18" s="131"/>
      <c r="BZ18" s="134"/>
      <c r="CA18" s="131"/>
      <c r="CB18" s="134"/>
      <c r="CC18" s="131"/>
      <c r="CD18" s="134"/>
      <c r="CE18" s="131"/>
      <c r="CF18" s="134"/>
      <c r="CG18" s="131"/>
      <c r="CH18" s="134"/>
      <c r="CI18" s="131"/>
      <c r="CJ18" s="134"/>
      <c r="CK18" s="131"/>
      <c r="CL18" s="134"/>
      <c r="CM18" s="131"/>
      <c r="CN18" s="134"/>
      <c r="CO18" s="131"/>
      <c r="CP18" s="134"/>
      <c r="CQ18" s="131"/>
      <c r="CR18" s="134"/>
      <c r="CS18" s="131"/>
      <c r="CT18" s="134"/>
      <c r="CU18" s="131"/>
      <c r="CV18" s="134"/>
      <c r="CW18" s="131"/>
      <c r="CX18" s="134"/>
      <c r="CY18" s="131"/>
      <c r="CZ18" s="134"/>
      <c r="DA18" s="131"/>
      <c r="DB18" s="134"/>
      <c r="DC18" s="131"/>
      <c r="DD18" s="134"/>
      <c r="DE18" s="131"/>
      <c r="DF18" s="134"/>
      <c r="DG18" s="131"/>
      <c r="DH18" s="134"/>
      <c r="DI18" s="131"/>
      <c r="DJ18" s="134"/>
      <c r="DK18" s="131"/>
      <c r="DL18" s="134"/>
      <c r="DM18" s="131"/>
      <c r="DN18" s="134"/>
      <c r="DO18" s="131"/>
      <c r="DP18" s="134"/>
      <c r="DQ18" s="131"/>
      <c r="DR18" s="134"/>
      <c r="DS18" s="131"/>
      <c r="DT18" s="134"/>
      <c r="DU18" s="131"/>
      <c r="DV18" s="134"/>
      <c r="DW18" s="131"/>
      <c r="DX18" s="134"/>
      <c r="DY18" s="131"/>
      <c r="DZ18" s="134"/>
      <c r="EA18" s="131"/>
      <c r="EB18" s="134"/>
      <c r="EC18" s="131">
        <v>0</v>
      </c>
      <c r="ED18" s="134"/>
      <c r="EE18" s="131">
        <v>0</v>
      </c>
      <c r="EF18" s="134"/>
      <c r="EG18" s="131">
        <v>0</v>
      </c>
      <c r="EH18" s="134"/>
      <c r="EI18" s="131">
        <v>0</v>
      </c>
      <c r="EJ18" s="134"/>
      <c r="EK18" s="154">
        <v>0</v>
      </c>
      <c r="EL18" s="134"/>
      <c r="EM18" s="154"/>
      <c r="EN18" s="134"/>
      <c r="EO18" s="154"/>
      <c r="EP18" s="134"/>
      <c r="EQ18" s="154"/>
      <c r="ER18" s="134"/>
      <c r="ES18" s="154"/>
      <c r="ET18" s="134"/>
      <c r="EU18" s="154"/>
      <c r="EV18" s="134"/>
      <c r="EW18" s="154"/>
      <c r="EX18" s="134"/>
      <c r="EY18" s="154"/>
      <c r="EZ18" s="134"/>
      <c r="FA18" s="154"/>
      <c r="FB18" s="134"/>
      <c r="FC18" s="154"/>
      <c r="FD18" s="134"/>
      <c r="FE18" s="154"/>
      <c r="FF18" s="134"/>
      <c r="FG18" s="154"/>
      <c r="FH18" s="134"/>
      <c r="FI18" s="154"/>
      <c r="FJ18" s="134"/>
      <c r="FK18" s="154"/>
      <c r="FL18" s="134"/>
      <c r="FM18" s="154"/>
      <c r="FN18" s="134"/>
      <c r="FO18" s="154">
        <v>0</v>
      </c>
      <c r="FP18" s="134"/>
      <c r="FQ18" s="154">
        <v>0</v>
      </c>
      <c r="FR18" s="134"/>
      <c r="FS18" s="154">
        <v>0</v>
      </c>
      <c r="FT18" s="134"/>
      <c r="FU18" s="154">
        <v>0</v>
      </c>
      <c r="FV18" s="134"/>
      <c r="FW18" s="154">
        <v>0</v>
      </c>
      <c r="FX18" s="134"/>
      <c r="FY18" s="154">
        <v>0</v>
      </c>
      <c r="FZ18" s="134"/>
      <c r="GA18" s="154">
        <v>0</v>
      </c>
      <c r="GB18" s="134"/>
      <c r="GC18" s="154">
        <v>0</v>
      </c>
      <c r="GD18" s="134"/>
      <c r="GE18" s="154">
        <v>0</v>
      </c>
      <c r="GF18" s="134"/>
      <c r="GG18" s="154">
        <v>0</v>
      </c>
      <c r="GH18" s="8"/>
      <c r="GI18" s="154">
        <v>0</v>
      </c>
      <c r="GJ18" s="8"/>
      <c r="GK18" s="154">
        <v>0</v>
      </c>
      <c r="GL18" s="8"/>
      <c r="GM18" s="154">
        <v>0</v>
      </c>
      <c r="GN18" s="8"/>
      <c r="GO18" s="154">
        <v>0</v>
      </c>
      <c r="GP18" s="8"/>
      <c r="GQ18" s="154">
        <v>0</v>
      </c>
    </row>
    <row r="19" spans="1:199" ht="13" x14ac:dyDescent="0.3">
      <c r="A19" s="141" t="s">
        <v>69</v>
      </c>
      <c r="B19" s="142"/>
      <c r="C19" s="143"/>
      <c r="D19" s="144">
        <v>12857.884822181342</v>
      </c>
      <c r="E19" s="145">
        <v>12926417.34828357</v>
      </c>
      <c r="F19" s="144">
        <v>13613.01696327181</v>
      </c>
      <c r="G19" s="145">
        <v>17609526.483349148</v>
      </c>
      <c r="H19" s="144">
        <v>15853.845281886115</v>
      </c>
      <c r="I19" s="145">
        <v>24448373.347649395</v>
      </c>
      <c r="J19" s="144">
        <v>17547.091822446131</v>
      </c>
      <c r="K19" s="145">
        <v>32879214.244144887</v>
      </c>
      <c r="L19" s="144">
        <v>18825.39836332835</v>
      </c>
      <c r="M19" s="145">
        <v>41965201.523564279</v>
      </c>
      <c r="N19" s="144">
        <v>22201.189488773605</v>
      </c>
      <c r="O19" s="145">
        <v>50866921.332888305</v>
      </c>
      <c r="P19" s="144">
        <v>21048.01275685789</v>
      </c>
      <c r="Q19" s="145">
        <v>47594397.886189766</v>
      </c>
      <c r="R19" s="144">
        <v>21208.867482556925</v>
      </c>
      <c r="S19" s="145">
        <v>50876255.494507201</v>
      </c>
      <c r="T19" s="144">
        <v>21549.262515346771</v>
      </c>
      <c r="U19" s="145">
        <v>60943038.334401898</v>
      </c>
      <c r="V19" s="144">
        <v>21623.765399849446</v>
      </c>
      <c r="W19" s="145">
        <v>61947546.879834689</v>
      </c>
      <c r="X19" s="144">
        <v>22190.793360339365</v>
      </c>
      <c r="Y19" s="145">
        <v>65645914.458223924</v>
      </c>
      <c r="Z19" s="144">
        <v>22411.479407929557</v>
      </c>
      <c r="AA19" s="145">
        <v>63140309.165548109</v>
      </c>
      <c r="AB19" s="144">
        <v>22973.638583660009</v>
      </c>
      <c r="AC19" s="145">
        <v>66379801.587241381</v>
      </c>
      <c r="AD19" s="144">
        <v>23499.439695059995</v>
      </c>
      <c r="AE19" s="145">
        <v>65286378.355212636</v>
      </c>
      <c r="AF19" s="144">
        <v>23465.52257438</v>
      </c>
      <c r="AG19" s="145">
        <v>62844423.937801532</v>
      </c>
      <c r="AH19" s="144">
        <v>23610.614615139999</v>
      </c>
      <c r="AI19" s="145">
        <v>63738743.002739638</v>
      </c>
      <c r="AJ19" s="144">
        <v>23947.88848242001</v>
      </c>
      <c r="AK19" s="145">
        <v>62148841.752921939</v>
      </c>
      <c r="AL19" s="144">
        <v>24997.18468157461</v>
      </c>
      <c r="AM19" s="145">
        <v>59737022.092792928</v>
      </c>
      <c r="AN19" s="144">
        <v>24863.545362850306</v>
      </c>
      <c r="AO19" s="145">
        <v>59087718.28390649</v>
      </c>
      <c r="AP19" s="144">
        <v>22802.167069762963</v>
      </c>
      <c r="AQ19" s="145">
        <v>53170321.194943964</v>
      </c>
      <c r="AR19" s="144">
        <v>22751.899760851829</v>
      </c>
      <c r="AS19" s="145">
        <v>52092977.211443961</v>
      </c>
      <c r="AT19" s="144">
        <v>23348.816331175494</v>
      </c>
      <c r="AU19" s="145">
        <v>53333833.239997685</v>
      </c>
      <c r="AV19" s="144">
        <v>22507.920818005154</v>
      </c>
      <c r="AW19" s="145">
        <v>51542688.514815442</v>
      </c>
      <c r="AX19" s="144">
        <v>21985.031272496723</v>
      </c>
      <c r="AY19" s="145">
        <v>57889225.544236571</v>
      </c>
      <c r="AZ19" s="144">
        <v>24777.091868675059</v>
      </c>
      <c r="BA19" s="145">
        <v>59324038.832087383</v>
      </c>
      <c r="BB19" s="144">
        <v>25924.087220465066</v>
      </c>
      <c r="BC19" s="145">
        <v>58038587.228304975</v>
      </c>
      <c r="BD19" s="144">
        <v>26931.371394993523</v>
      </c>
      <c r="BE19" s="145">
        <v>58987782.766454324</v>
      </c>
      <c r="BF19" s="144">
        <v>27474.452244933796</v>
      </c>
      <c r="BG19" s="145">
        <v>53866685.81593965</v>
      </c>
      <c r="BH19" s="144">
        <v>27424.711167045061</v>
      </c>
      <c r="BI19" s="145">
        <v>55485401.386053897</v>
      </c>
      <c r="BJ19" s="144">
        <v>27953.418329680044</v>
      </c>
      <c r="BK19" s="145">
        <v>56319429.11390616</v>
      </c>
      <c r="BL19" s="144">
        <v>28566.643377274555</v>
      </c>
      <c r="BM19" s="145">
        <v>52036997.576043323</v>
      </c>
      <c r="BN19" s="144">
        <v>28234.811711284558</v>
      </c>
      <c r="BO19" s="145">
        <v>54296108.168495595</v>
      </c>
      <c r="BP19" s="144">
        <v>27560.276866004559</v>
      </c>
      <c r="BQ19" s="145">
        <v>59933129.27835083</v>
      </c>
      <c r="BR19" s="144">
        <v>28309.740483314563</v>
      </c>
      <c r="BS19" s="145">
        <v>63515450.650959723</v>
      </c>
      <c r="BT19" s="144">
        <v>29290.728040296886</v>
      </c>
      <c r="BU19" s="145">
        <v>75019705.564088792</v>
      </c>
      <c r="BV19" s="144">
        <v>30264.161461926884</v>
      </c>
      <c r="BW19" s="145">
        <v>65330335.058630086</v>
      </c>
      <c r="BX19" s="144">
        <v>31672.363540476876</v>
      </c>
      <c r="BY19" s="145">
        <v>60874282.724796548</v>
      </c>
      <c r="BZ19" s="144">
        <v>33812.185872376955</v>
      </c>
      <c r="CA19" s="145">
        <v>69119884.06549488</v>
      </c>
      <c r="CB19" s="144">
        <v>33344.114884252049</v>
      </c>
      <c r="CC19" s="145">
        <v>64307125.384928249</v>
      </c>
      <c r="CD19" s="144">
        <v>34686.487457977157</v>
      </c>
      <c r="CE19" s="145">
        <v>66475265.753714897</v>
      </c>
      <c r="CF19" s="144">
        <v>35588.85788401225</v>
      </c>
      <c r="CG19" s="145">
        <v>64056029.416854814</v>
      </c>
      <c r="CH19" s="144">
        <v>36174.406904367344</v>
      </c>
      <c r="CI19" s="145">
        <v>69237090.620289639</v>
      </c>
      <c r="CJ19" s="144">
        <v>36551.008921852452</v>
      </c>
      <c r="CK19" s="145">
        <v>68696524.738354027</v>
      </c>
      <c r="CL19" s="144">
        <v>36460.307351417527</v>
      </c>
      <c r="CM19" s="145">
        <v>64905180.734699436</v>
      </c>
      <c r="CN19" s="144">
        <v>38167.296469372639</v>
      </c>
      <c r="CO19" s="145">
        <v>73094189.468495533</v>
      </c>
      <c r="CP19" s="144">
        <v>38828.046618707733</v>
      </c>
      <c r="CQ19" s="145">
        <v>75431246.166163519</v>
      </c>
      <c r="CR19" s="144">
        <v>39452.876903292825</v>
      </c>
      <c r="CS19" s="145">
        <v>70702317.112083972</v>
      </c>
      <c r="CT19" s="144">
        <v>39668.300113297919</v>
      </c>
      <c r="CU19" s="145">
        <v>70792048.382191464</v>
      </c>
      <c r="CV19" s="144">
        <v>39093.802863342957</v>
      </c>
      <c r="CW19" s="145">
        <v>70389173.931506261</v>
      </c>
      <c r="CX19" s="144">
        <v>39652.331691987085</v>
      </c>
      <c r="CY19" s="145">
        <v>70114442.467722327</v>
      </c>
      <c r="CZ19" s="144">
        <v>39908.378218801205</v>
      </c>
      <c r="DA19" s="145">
        <v>73120130.572487563</v>
      </c>
      <c r="DB19" s="144">
        <v>39394.890062705323</v>
      </c>
      <c r="DC19" s="145">
        <v>75992742.930958569</v>
      </c>
      <c r="DD19" s="144">
        <v>41178.996324179454</v>
      </c>
      <c r="DE19" s="145">
        <v>78843365.312090203</v>
      </c>
      <c r="DF19" s="144">
        <v>41400.921868280791</v>
      </c>
      <c r="DG19" s="145">
        <v>79772538.28345947</v>
      </c>
      <c r="DH19" s="144">
        <v>43097.764040614922</v>
      </c>
      <c r="DI19" s="145">
        <v>84700897.624301299</v>
      </c>
      <c r="DJ19" s="144">
        <v>42883.839754160799</v>
      </c>
      <c r="DK19" s="145">
        <v>80672650.507129759</v>
      </c>
      <c r="DL19" s="144">
        <v>42671.762539857111</v>
      </c>
      <c r="DM19" s="145">
        <v>86558816.876849353</v>
      </c>
      <c r="DN19" s="144">
        <v>43298.148877713844</v>
      </c>
      <c r="DO19" s="145">
        <v>103589089.26397525</v>
      </c>
      <c r="DP19" s="144">
        <v>45242.616157224911</v>
      </c>
      <c r="DQ19" s="145">
        <v>116547241.35181925</v>
      </c>
      <c r="DR19" s="144">
        <v>44924.125603311222</v>
      </c>
      <c r="DS19" s="145">
        <v>116133806.3383759</v>
      </c>
      <c r="DT19" s="144">
        <v>45405.477786376287</v>
      </c>
      <c r="DU19" s="145">
        <v>141753177.32039958</v>
      </c>
      <c r="DV19" s="144">
        <v>46249.825420066292</v>
      </c>
      <c r="DW19" s="145">
        <v>145662437.66573617</v>
      </c>
      <c r="DX19" s="144">
        <v>47929.23939723309</v>
      </c>
      <c r="DY19" s="145">
        <v>144858936.69222742</v>
      </c>
      <c r="DZ19" s="144">
        <v>49517.606630019567</v>
      </c>
      <c r="EA19" s="145">
        <v>144393340.93313706</v>
      </c>
      <c r="EB19" s="144">
        <v>49504.37688211957</v>
      </c>
      <c r="EC19" s="145">
        <v>142570130.20166025</v>
      </c>
      <c r="ED19" s="144">
        <v>50770.619544556692</v>
      </c>
      <c r="EE19" s="145">
        <v>152347905.77354673</v>
      </c>
      <c r="EF19" s="144">
        <v>51971.198479129816</v>
      </c>
      <c r="EG19" s="145">
        <v>149689524.70752886</v>
      </c>
      <c r="EH19" s="144">
        <v>52264.340073132953</v>
      </c>
      <c r="EI19" s="145">
        <v>158792653.87059695</v>
      </c>
      <c r="EJ19" s="144">
        <v>54036.053556876082</v>
      </c>
      <c r="EK19" s="146">
        <v>158923816.03452155</v>
      </c>
      <c r="EL19" s="144">
        <v>54134.85045085923</v>
      </c>
      <c r="EM19" s="146">
        <v>161538393.74536395</v>
      </c>
      <c r="EN19" s="144">
        <v>55716.877371549999</v>
      </c>
      <c r="EO19" s="146">
        <v>154895147.76800385</v>
      </c>
      <c r="EP19" s="144">
        <v>55418.060176150007</v>
      </c>
      <c r="EQ19" s="146">
        <v>163211174.84417763</v>
      </c>
      <c r="ER19" s="144">
        <v>55619.87297769</v>
      </c>
      <c r="ES19" s="146">
        <v>166280059.85664245</v>
      </c>
      <c r="ET19" s="144">
        <v>57054.453106322951</v>
      </c>
      <c r="EU19" s="146">
        <v>185412708.98227301</v>
      </c>
      <c r="EV19" s="144">
        <v>57756.751841709462</v>
      </c>
      <c r="EW19" s="146">
        <v>184298329.72178438</v>
      </c>
      <c r="EX19" s="144">
        <v>58129.133393572454</v>
      </c>
      <c r="EY19" s="146">
        <v>185852209.15993166</v>
      </c>
      <c r="EZ19" s="144">
        <v>57775.260966923357</v>
      </c>
      <c r="FA19" s="146">
        <v>200018531.22009835</v>
      </c>
      <c r="FB19" s="144">
        <v>58652.506849264348</v>
      </c>
      <c r="FC19" s="146">
        <v>192212476.29599816</v>
      </c>
      <c r="FD19" s="144">
        <v>59398.899070415871</v>
      </c>
      <c r="FE19" s="146">
        <v>241445238.93041712</v>
      </c>
      <c r="FF19" s="144">
        <v>65947.728189396701</v>
      </c>
      <c r="FG19" s="146">
        <v>247891574.96840516</v>
      </c>
      <c r="FH19" s="144">
        <v>68421.80441975838</v>
      </c>
      <c r="FI19" s="146">
        <v>265404074.03597757</v>
      </c>
      <c r="FJ19" s="144">
        <v>75184.115993750951</v>
      </c>
      <c r="FK19" s="146">
        <v>258069478.14855015</v>
      </c>
      <c r="FL19" s="144">
        <v>74813.586225408333</v>
      </c>
      <c r="FM19" s="146">
        <v>279571638.50159067</v>
      </c>
      <c r="FN19" s="144">
        <v>77894.955934100741</v>
      </c>
      <c r="FO19" s="146">
        <v>292625644.10895824</v>
      </c>
      <c r="FP19" s="144">
        <v>77984.427689152857</v>
      </c>
      <c r="FQ19" s="146">
        <v>299045325.17104065</v>
      </c>
      <c r="FR19" s="144">
        <v>81796.918245406181</v>
      </c>
      <c r="FS19" s="146">
        <v>325646619.04188126</v>
      </c>
      <c r="FT19" s="144">
        <v>81202.374463294356</v>
      </c>
      <c r="FU19" s="146">
        <v>304358679.84459674</v>
      </c>
      <c r="FV19" s="144">
        <v>80831.672321424077</v>
      </c>
      <c r="FW19" s="146">
        <v>333630302.55650824</v>
      </c>
      <c r="FX19" s="144">
        <v>80627.571984490001</v>
      </c>
      <c r="FY19" s="146">
        <v>365409800.16374755</v>
      </c>
      <c r="FZ19" s="144">
        <v>83710.385409024995</v>
      </c>
      <c r="GA19" s="146">
        <v>402663695.89449203</v>
      </c>
      <c r="GB19" s="144">
        <v>85015.39919510021</v>
      </c>
      <c r="GC19" s="146">
        <v>393389206.23351139</v>
      </c>
      <c r="GD19" s="144">
        <v>84791.218075200843</v>
      </c>
      <c r="GE19" s="146">
        <v>355383736.49422777</v>
      </c>
      <c r="GF19" s="144">
        <v>85535.430307633695</v>
      </c>
      <c r="GG19" s="146">
        <v>346740105.96387321</v>
      </c>
      <c r="GH19" s="427">
        <v>89341.713261874378</v>
      </c>
      <c r="GI19" s="146">
        <v>341468495.17254698</v>
      </c>
      <c r="GJ19" s="427">
        <v>88952.339846024828</v>
      </c>
      <c r="GK19" s="146">
        <v>341781575.39038122</v>
      </c>
      <c r="GL19" s="427">
        <v>88296.44148780666</v>
      </c>
      <c r="GM19" s="146">
        <v>366257171.14908153</v>
      </c>
      <c r="GN19" s="427">
        <v>88475.837339321355</v>
      </c>
      <c r="GO19" s="146">
        <v>368431966.6067754</v>
      </c>
      <c r="GP19" s="427">
        <v>89875.784776522967</v>
      </c>
      <c r="GQ19" s="146">
        <v>396275816.44740623</v>
      </c>
    </row>
    <row r="20" spans="1:199" ht="3" customHeight="1" x14ac:dyDescent="0.25">
      <c r="A20" s="152"/>
      <c r="B20" s="32"/>
      <c r="C20" s="33"/>
      <c r="D20" s="134"/>
      <c r="E20" s="131"/>
      <c r="F20" s="134"/>
      <c r="G20" s="131"/>
      <c r="H20" s="134"/>
      <c r="I20" s="131"/>
      <c r="J20" s="134"/>
      <c r="K20" s="131"/>
      <c r="L20" s="134"/>
      <c r="M20" s="131"/>
      <c r="N20" s="134"/>
      <c r="O20" s="131"/>
      <c r="P20" s="134"/>
      <c r="Q20" s="131"/>
      <c r="R20" s="134"/>
      <c r="S20" s="131"/>
      <c r="T20" s="134"/>
      <c r="U20" s="131"/>
      <c r="V20" s="134"/>
      <c r="W20" s="131"/>
      <c r="X20" s="134"/>
      <c r="Y20" s="131"/>
      <c r="Z20" s="134"/>
      <c r="AA20" s="131"/>
      <c r="AB20" s="134"/>
      <c r="AC20" s="131"/>
      <c r="AD20" s="134"/>
      <c r="AE20" s="131"/>
      <c r="AF20" s="134"/>
      <c r="AG20" s="131"/>
      <c r="AH20" s="134"/>
      <c r="AI20" s="131"/>
      <c r="AJ20" s="134"/>
      <c r="AK20" s="131"/>
      <c r="AL20" s="134"/>
      <c r="AM20" s="131"/>
      <c r="AN20" s="134"/>
      <c r="AO20" s="131"/>
      <c r="AP20" s="134"/>
      <c r="AQ20" s="131"/>
      <c r="AR20" s="134"/>
      <c r="AS20" s="131"/>
      <c r="AT20" s="134"/>
      <c r="AU20" s="131"/>
      <c r="AV20" s="134"/>
      <c r="AW20" s="131"/>
      <c r="AX20" s="134"/>
      <c r="AY20" s="131"/>
      <c r="AZ20" s="134"/>
      <c r="BA20" s="131"/>
      <c r="BB20" s="134"/>
      <c r="BC20" s="131"/>
      <c r="BD20" s="134"/>
      <c r="BE20" s="131"/>
      <c r="BF20" s="134"/>
      <c r="BG20" s="131"/>
      <c r="BH20" s="134"/>
      <c r="BI20" s="131"/>
      <c r="BJ20" s="134"/>
      <c r="BK20" s="131"/>
      <c r="BL20" s="134"/>
      <c r="BM20" s="131"/>
      <c r="BN20" s="134"/>
      <c r="BO20" s="131"/>
      <c r="BP20" s="134"/>
      <c r="BQ20" s="131"/>
      <c r="BR20" s="134"/>
      <c r="BS20" s="131"/>
      <c r="BT20" s="134"/>
      <c r="BU20" s="131"/>
      <c r="BV20" s="134"/>
      <c r="BW20" s="131"/>
      <c r="BX20" s="134"/>
      <c r="BY20" s="131"/>
      <c r="BZ20" s="134"/>
      <c r="CA20" s="131"/>
      <c r="CB20" s="134"/>
      <c r="CC20" s="131"/>
      <c r="CD20" s="134"/>
      <c r="CE20" s="131"/>
      <c r="CF20" s="134"/>
      <c r="CG20" s="131"/>
      <c r="CH20" s="134"/>
      <c r="CI20" s="131"/>
      <c r="CJ20" s="134"/>
      <c r="CK20" s="131"/>
      <c r="CL20" s="134"/>
      <c r="CM20" s="131"/>
      <c r="CN20" s="134"/>
      <c r="CO20" s="131"/>
      <c r="CP20" s="134"/>
      <c r="CQ20" s="131"/>
      <c r="CR20" s="134"/>
      <c r="CS20" s="131"/>
      <c r="CT20" s="134"/>
      <c r="CU20" s="131"/>
      <c r="CV20" s="134"/>
      <c r="CW20" s="131"/>
      <c r="CX20" s="134"/>
      <c r="CY20" s="131"/>
      <c r="CZ20" s="134"/>
      <c r="DA20" s="131"/>
      <c r="DB20" s="134"/>
      <c r="DC20" s="131"/>
      <c r="DD20" s="134"/>
      <c r="DE20" s="131"/>
      <c r="DF20" s="134"/>
      <c r="DG20" s="131"/>
      <c r="DH20" s="134"/>
      <c r="DI20" s="131"/>
      <c r="DJ20" s="134"/>
      <c r="DK20" s="131"/>
      <c r="DL20" s="134"/>
      <c r="DM20" s="131"/>
      <c r="DN20" s="134"/>
      <c r="DO20" s="131"/>
      <c r="DP20" s="134"/>
      <c r="DQ20" s="131"/>
      <c r="DR20" s="134"/>
      <c r="DS20" s="131"/>
      <c r="DT20" s="134"/>
      <c r="DU20" s="131"/>
      <c r="DV20" s="134"/>
      <c r="DW20" s="131"/>
      <c r="DX20" s="134"/>
      <c r="DY20" s="131"/>
      <c r="DZ20" s="134"/>
      <c r="EA20" s="131"/>
      <c r="EB20" s="134"/>
      <c r="EC20" s="131">
        <v>0</v>
      </c>
      <c r="ED20" s="134"/>
      <c r="EE20" s="131">
        <v>0</v>
      </c>
      <c r="EF20" s="134"/>
      <c r="EG20" s="131">
        <v>0</v>
      </c>
      <c r="EH20" s="134"/>
      <c r="EI20" s="131">
        <v>0</v>
      </c>
      <c r="EJ20" s="134"/>
      <c r="EK20" s="154">
        <v>0</v>
      </c>
      <c r="EL20" s="134"/>
      <c r="EM20" s="154"/>
      <c r="EN20" s="134"/>
      <c r="EO20" s="154"/>
      <c r="EP20" s="134"/>
      <c r="EQ20" s="154"/>
      <c r="ER20" s="134"/>
      <c r="ES20" s="154"/>
      <c r="ET20" s="134"/>
      <c r="EU20" s="154"/>
      <c r="EV20" s="134"/>
      <c r="EW20" s="154"/>
      <c r="EX20" s="134"/>
      <c r="EY20" s="154"/>
      <c r="EZ20" s="134"/>
      <c r="FA20" s="154"/>
      <c r="FB20" s="134"/>
      <c r="FC20" s="154"/>
      <c r="FD20" s="134"/>
      <c r="FE20" s="154"/>
      <c r="FF20" s="134"/>
      <c r="FG20" s="154"/>
      <c r="FH20" s="134"/>
      <c r="FI20" s="154"/>
      <c r="FJ20" s="134"/>
      <c r="FK20" s="154"/>
      <c r="FL20" s="134"/>
      <c r="FM20" s="154"/>
      <c r="FN20" s="134"/>
      <c r="FO20" s="154">
        <v>0</v>
      </c>
      <c r="FP20" s="134"/>
      <c r="FQ20" s="154">
        <v>0</v>
      </c>
      <c r="FR20" s="134"/>
      <c r="FS20" s="154">
        <v>0</v>
      </c>
      <c r="FT20" s="134"/>
      <c r="FU20" s="154">
        <v>0</v>
      </c>
      <c r="FV20" s="134"/>
      <c r="FW20" s="154">
        <v>0</v>
      </c>
      <c r="FX20" s="134"/>
      <c r="FY20" s="154">
        <v>0</v>
      </c>
      <c r="FZ20" s="134"/>
      <c r="GA20" s="154">
        <v>0</v>
      </c>
      <c r="GB20" s="134"/>
      <c r="GC20" s="154">
        <v>0</v>
      </c>
      <c r="GD20" s="134"/>
      <c r="GE20" s="154">
        <v>0</v>
      </c>
      <c r="GF20" s="134"/>
      <c r="GG20" s="154">
        <v>0</v>
      </c>
      <c r="GH20" s="8"/>
      <c r="GI20" s="154">
        <v>0</v>
      </c>
      <c r="GJ20" s="8"/>
      <c r="GK20" s="154">
        <v>0</v>
      </c>
      <c r="GL20" s="8"/>
      <c r="GM20" s="154">
        <v>0</v>
      </c>
      <c r="GN20" s="8"/>
      <c r="GO20" s="154">
        <v>0</v>
      </c>
      <c r="GP20" s="8"/>
      <c r="GQ20" s="154">
        <v>0</v>
      </c>
    </row>
    <row r="21" spans="1:199" ht="13" x14ac:dyDescent="0.3">
      <c r="A21" s="152"/>
      <c r="B21" s="29" t="s">
        <v>4</v>
      </c>
      <c r="C21" s="33" t="s">
        <v>37</v>
      </c>
      <c r="D21" s="130">
        <v>1052.5</v>
      </c>
      <c r="E21" s="131">
        <v>1058109.825</v>
      </c>
      <c r="F21" s="130">
        <v>729.8</v>
      </c>
      <c r="G21" s="131">
        <v>944054.68399999989</v>
      </c>
      <c r="H21" s="130">
        <v>361.19999999999993</v>
      </c>
      <c r="I21" s="131">
        <v>557010.13199999987</v>
      </c>
      <c r="J21" s="130">
        <v>759.5</v>
      </c>
      <c r="K21" s="131">
        <v>1423128.3149999999</v>
      </c>
      <c r="L21" s="130">
        <v>646.60469846043202</v>
      </c>
      <c r="M21" s="131">
        <v>1441398.2617140256</v>
      </c>
      <c r="N21" s="130">
        <v>1784.4118485899999</v>
      </c>
      <c r="O21" s="131">
        <v>4088408.7392524355</v>
      </c>
      <c r="P21" s="130">
        <v>1074.9177514007229</v>
      </c>
      <c r="Q21" s="131">
        <v>2430636.2669998566</v>
      </c>
      <c r="R21" s="130">
        <v>343.09468902072308</v>
      </c>
      <c r="S21" s="131">
        <v>823022.40191669099</v>
      </c>
      <c r="T21" s="130">
        <v>480.46433790072297</v>
      </c>
      <c r="U21" s="131">
        <v>1358791.5847302766</v>
      </c>
      <c r="V21" s="130">
        <v>365.21148425999991</v>
      </c>
      <c r="W21" s="131">
        <v>1046254.2079932052</v>
      </c>
      <c r="X21" s="130">
        <v>462.16835200000003</v>
      </c>
      <c r="Y21" s="131">
        <v>1367209.527304</v>
      </c>
      <c r="Z21" s="130">
        <v>314.39351399999998</v>
      </c>
      <c r="AA21" s="131">
        <v>885747.13486247999</v>
      </c>
      <c r="AB21" s="130">
        <v>256.408503</v>
      </c>
      <c r="AC21" s="131">
        <v>740864.16448316991</v>
      </c>
      <c r="AD21" s="130">
        <v>625.57483800000011</v>
      </c>
      <c r="AE21" s="131">
        <v>1737978.2706799803</v>
      </c>
      <c r="AF21" s="130">
        <v>135.08643199999997</v>
      </c>
      <c r="AG21" s="131">
        <v>361783.07872511994</v>
      </c>
      <c r="AH21" s="130">
        <v>225.07429099999993</v>
      </c>
      <c r="AI21" s="131">
        <v>607606.05449777981</v>
      </c>
      <c r="AJ21" s="130">
        <v>525.17542000000003</v>
      </c>
      <c r="AK21" s="131">
        <v>1362919.4947214001</v>
      </c>
      <c r="AL21" s="130">
        <v>1113.5</v>
      </c>
      <c r="AM21" s="131">
        <v>2660986.625</v>
      </c>
      <c r="AN21" s="130">
        <v>1863.6149160000004</v>
      </c>
      <c r="AO21" s="131">
        <v>4428843.5755756814</v>
      </c>
      <c r="AP21" s="130">
        <v>339.68763700000005</v>
      </c>
      <c r="AQ21" s="131">
        <v>792087.02883297007</v>
      </c>
      <c r="AR21" s="130">
        <v>102.10501000000002</v>
      </c>
      <c r="AS21" s="131">
        <v>233780.65194610006</v>
      </c>
      <c r="AT21" s="130">
        <v>1377.100224</v>
      </c>
      <c r="AU21" s="131">
        <v>3145599.8736652797</v>
      </c>
      <c r="AV21" s="130">
        <v>714.25007500000004</v>
      </c>
      <c r="AW21" s="131">
        <v>1635618.3867485002</v>
      </c>
      <c r="AX21" s="130">
        <v>337.24996399999998</v>
      </c>
      <c r="AY21" s="131">
        <v>888019.62520767993</v>
      </c>
      <c r="AZ21" s="130">
        <v>1589.4942779999994</v>
      </c>
      <c r="BA21" s="131">
        <v>3805742.0447581788</v>
      </c>
      <c r="BB21" s="130">
        <v>1970.293246929418</v>
      </c>
      <c r="BC21" s="131">
        <v>4411072.8182931114</v>
      </c>
      <c r="BD21" s="130">
        <v>1675.1154370000002</v>
      </c>
      <c r="BE21" s="131">
        <v>3669005.3416611007</v>
      </c>
      <c r="BF21" s="130">
        <v>1542.4018720000001</v>
      </c>
      <c r="BG21" s="131">
        <v>3024048.53426192</v>
      </c>
      <c r="BH21" s="130">
        <v>818.41142900000023</v>
      </c>
      <c r="BI21" s="131">
        <v>1655801.8190385106</v>
      </c>
      <c r="BJ21" s="130">
        <v>465.45129592941817</v>
      </c>
      <c r="BK21" s="131">
        <v>937772.65298675455</v>
      </c>
      <c r="BL21" s="130">
        <v>862.24606200000028</v>
      </c>
      <c r="BM21" s="131">
        <v>1570667.4265392004</v>
      </c>
      <c r="BN21" s="130">
        <v>806.93165499999998</v>
      </c>
      <c r="BO21" s="131">
        <v>1551745.7269584839</v>
      </c>
      <c r="BP21" s="130">
        <v>346.7794219999999</v>
      </c>
      <c r="BQ21" s="131">
        <v>754113.46666963969</v>
      </c>
      <c r="BR21" s="130">
        <v>581.43060500941851</v>
      </c>
      <c r="BS21" s="131">
        <v>1304491.8910930813</v>
      </c>
      <c r="BT21" s="130">
        <v>1757.6529540000004</v>
      </c>
      <c r="BU21" s="131">
        <v>4501718.3223143406</v>
      </c>
      <c r="BV21" s="130">
        <v>1088.1223769999999</v>
      </c>
      <c r="BW21" s="131">
        <v>2348897.0465490292</v>
      </c>
      <c r="BX21" s="130">
        <v>531.922144</v>
      </c>
      <c r="BY21" s="131">
        <v>1022354.360768</v>
      </c>
      <c r="BZ21" s="130">
        <v>2415.4396710000001</v>
      </c>
      <c r="CA21" s="131">
        <v>4937714.1914717741</v>
      </c>
      <c r="CB21" s="130">
        <v>1182.0939836800001</v>
      </c>
      <c r="CC21" s="131">
        <v>2279774.5955818086</v>
      </c>
      <c r="CD21" s="130">
        <v>1476.11401789</v>
      </c>
      <c r="CE21" s="131">
        <v>2828913.4707254693</v>
      </c>
      <c r="CF21" s="130">
        <v>1073.5960020499999</v>
      </c>
      <c r="CG21" s="131">
        <v>1932354.7081297745</v>
      </c>
      <c r="CH21" s="130">
        <v>1355.1955567800001</v>
      </c>
      <c r="CI21" s="131">
        <v>2593817.1652971213</v>
      </c>
      <c r="CJ21" s="130">
        <v>626.06809942999996</v>
      </c>
      <c r="CK21" s="131">
        <v>1176676.210835702</v>
      </c>
      <c r="CL21" s="130">
        <v>0</v>
      </c>
      <c r="CM21" s="131">
        <v>0</v>
      </c>
      <c r="CN21" s="130">
        <v>1472.1412242700001</v>
      </c>
      <c r="CO21" s="131">
        <v>2819297.6585994768</v>
      </c>
      <c r="CP21" s="130">
        <v>1525.14078322</v>
      </c>
      <c r="CQ21" s="131">
        <v>2962890.9995614942</v>
      </c>
      <c r="CR21" s="130">
        <v>1023.08969856</v>
      </c>
      <c r="CS21" s="131">
        <v>1833448.3560984191</v>
      </c>
      <c r="CT21" s="130">
        <v>1177.5699683099999</v>
      </c>
      <c r="CU21" s="131">
        <v>2101491.365446026</v>
      </c>
      <c r="CV21" s="130">
        <v>974.72595342</v>
      </c>
      <c r="CW21" s="131">
        <v>1755013.5736517783</v>
      </c>
      <c r="CX21" s="130">
        <v>604.92715550000003</v>
      </c>
      <c r="CY21" s="131">
        <v>1069650.344169765</v>
      </c>
      <c r="CZ21" s="130">
        <v>1025.8687749999999</v>
      </c>
      <c r="DA21" s="131">
        <v>1879596.7695549999</v>
      </c>
      <c r="DB21" s="130">
        <v>152.38898399999999</v>
      </c>
      <c r="DC21" s="131">
        <v>293958.35013599996</v>
      </c>
      <c r="DD21" s="130">
        <v>1727.0454709999999</v>
      </c>
      <c r="DE21" s="131">
        <v>3306687.6110501499</v>
      </c>
      <c r="DF21" s="130">
        <v>1128.3537229999999</v>
      </c>
      <c r="DG21" s="131">
        <v>2174145.8040880896</v>
      </c>
      <c r="DH21" s="130">
        <v>2128.6798130000002</v>
      </c>
      <c r="DI21" s="131">
        <v>4183537.0100851604</v>
      </c>
      <c r="DJ21" s="130">
        <v>1139.6782209999999</v>
      </c>
      <c r="DK21" s="131">
        <v>2143951.27256299</v>
      </c>
      <c r="DL21" s="130">
        <v>77.424029000000004</v>
      </c>
      <c r="DM21" s="131">
        <v>157053.09434592002</v>
      </c>
      <c r="DN21" s="130">
        <v>1022.4442800000002</v>
      </c>
      <c r="DO21" s="131">
        <v>2446157.0421288004</v>
      </c>
      <c r="DP21" s="130">
        <v>2768.4853500000004</v>
      </c>
      <c r="DQ21" s="131">
        <v>7131756.6858675014</v>
      </c>
      <c r="DR21" s="130">
        <v>1574.348174</v>
      </c>
      <c r="DS21" s="131">
        <v>4069863.2080891402</v>
      </c>
      <c r="DT21" s="130">
        <v>2044.5742809999999</v>
      </c>
      <c r="DU21" s="131">
        <v>6383038.2308251401</v>
      </c>
      <c r="DV21" s="130">
        <v>1769.5758409999999</v>
      </c>
      <c r="DW21" s="131">
        <v>5573226.0239542695</v>
      </c>
      <c r="DX21" s="130">
        <v>3051.6102449999998</v>
      </c>
      <c r="DY21" s="131">
        <v>9223034.2239757497</v>
      </c>
      <c r="DZ21" s="130">
        <v>2407.5302140000003</v>
      </c>
      <c r="EA21" s="131">
        <v>7020358.1040240014</v>
      </c>
      <c r="EB21" s="130">
        <v>1316.5321530000001</v>
      </c>
      <c r="EC21" s="131">
        <v>3791546.7740323502</v>
      </c>
      <c r="ED21" s="130">
        <v>2819.0233079999998</v>
      </c>
      <c r="EE21" s="131">
        <v>8459071.4305486791</v>
      </c>
      <c r="EF21" s="130">
        <v>2363.2718348399999</v>
      </c>
      <c r="EG21" s="131">
        <v>6806790.0695795603</v>
      </c>
      <c r="EH21" s="130">
        <v>1200.0586590999999</v>
      </c>
      <c r="EI21" s="131">
        <v>3646090.2215971658</v>
      </c>
      <c r="EJ21" s="130">
        <v>2923.1771403399998</v>
      </c>
      <c r="EK21" s="154">
        <v>8597268.5921397638</v>
      </c>
      <c r="EL21" s="130">
        <v>2556.2857264499999</v>
      </c>
      <c r="EM21" s="154">
        <v>7627956.6077267993</v>
      </c>
      <c r="EN21" s="130">
        <v>2687.50536693</v>
      </c>
      <c r="EO21" s="154">
        <v>7471372.4202800775</v>
      </c>
      <c r="EP21" s="130">
        <v>2179.49396557</v>
      </c>
      <c r="EQ21" s="154">
        <v>6418805.8830605512</v>
      </c>
      <c r="ER21" s="369">
        <v>1705.0723790899999</v>
      </c>
      <c r="ES21" s="154">
        <v>5097450.2830798822</v>
      </c>
      <c r="ET21" s="369">
        <v>3162.5846962200003</v>
      </c>
      <c r="EU21" s="154">
        <v>10277609.616540946</v>
      </c>
      <c r="EV21" s="369">
        <v>2108.3822876300001</v>
      </c>
      <c r="EW21" s="154">
        <v>6727721.3768900726</v>
      </c>
      <c r="EX21" s="369">
        <v>1786.20933674</v>
      </c>
      <c r="EY21" s="154">
        <v>5710922.0777052306</v>
      </c>
      <c r="EZ21" s="369">
        <v>1879.2022783900002</v>
      </c>
      <c r="FA21" s="154">
        <v>6505817.0798089653</v>
      </c>
      <c r="FB21" s="369">
        <v>2034.1781043600001</v>
      </c>
      <c r="FC21" s="154">
        <v>6666286.4329223307</v>
      </c>
      <c r="FD21" s="369">
        <v>2944.66563288</v>
      </c>
      <c r="FE21" s="154">
        <v>11969506.311186953</v>
      </c>
      <c r="FF21" s="369">
        <v>1586.5531293800002</v>
      </c>
      <c r="FG21" s="154">
        <v>5963710.423557776</v>
      </c>
      <c r="FH21" s="369">
        <v>495.51621954999996</v>
      </c>
      <c r="FI21" s="154">
        <v>1922077.6846612769</v>
      </c>
      <c r="FJ21" s="369">
        <v>3206.0639623810439</v>
      </c>
      <c r="FK21" s="154">
        <v>11004814.550872933</v>
      </c>
      <c r="FL21" s="369">
        <v>905.05993712461805</v>
      </c>
      <c r="FM21" s="154">
        <v>3382127.5296403561</v>
      </c>
      <c r="FN21" s="369">
        <v>1804.7119306241229</v>
      </c>
      <c r="FO21" s="154">
        <v>6779707.1684177238</v>
      </c>
      <c r="FP21" s="369">
        <v>4028.4847073639717</v>
      </c>
      <c r="FQ21" s="154">
        <v>15447949.737634474</v>
      </c>
      <c r="FR21" s="369">
        <v>1583.8396293300002</v>
      </c>
      <c r="FS21" s="154">
        <v>6305518.9787034234</v>
      </c>
      <c r="FT21" s="369">
        <v>870.95651782122809</v>
      </c>
      <c r="FU21" s="154">
        <v>3264475.6722716363</v>
      </c>
      <c r="FV21" s="369">
        <v>909.71171274815515</v>
      </c>
      <c r="FW21" s="154">
        <v>3754807.8030166281</v>
      </c>
      <c r="FX21" s="369">
        <v>1162.6947423600629</v>
      </c>
      <c r="FY21" s="154">
        <v>5269413.9610077702</v>
      </c>
      <c r="FZ21" s="369">
        <v>2372.2011886099999</v>
      </c>
      <c r="GA21" s="154">
        <v>11410762.157451821</v>
      </c>
      <c r="GB21" s="369">
        <v>2676.6952276000002</v>
      </c>
      <c r="GC21" s="154">
        <v>12385791.525816655</v>
      </c>
      <c r="GD21" s="369">
        <v>1711.7900856000001</v>
      </c>
      <c r="GE21" s="154">
        <v>7174591.5499735679</v>
      </c>
      <c r="GF21" s="369">
        <v>1923.9496707999999</v>
      </c>
      <c r="GG21" s="154">
        <v>7799230.2175022084</v>
      </c>
      <c r="GH21" s="369">
        <v>2372.2011886099999</v>
      </c>
      <c r="GI21" s="154">
        <v>9066671.5529268514</v>
      </c>
      <c r="GJ21" s="369">
        <v>2889.9313430400002</v>
      </c>
      <c r="GK21" s="154">
        <v>11103983.199362593</v>
      </c>
      <c r="GL21" s="369">
        <v>2006.0385747299997</v>
      </c>
      <c r="GM21" s="154">
        <v>8321128.2495230278</v>
      </c>
      <c r="GN21" s="369">
        <v>1217.3460929</v>
      </c>
      <c r="GO21" s="154">
        <v>5069284.773515109</v>
      </c>
      <c r="GP21" s="369">
        <v>2764.43088364</v>
      </c>
      <c r="GQ21" s="154">
        <v>12188790.430601304</v>
      </c>
    </row>
    <row r="22" spans="1:199" ht="13" x14ac:dyDescent="0.3">
      <c r="A22" s="155"/>
      <c r="B22" s="30" t="s">
        <v>4</v>
      </c>
      <c r="C22" s="34" t="s">
        <v>38</v>
      </c>
      <c r="D22" s="130">
        <v>33.700000000000003</v>
      </c>
      <c r="E22" s="131">
        <v>33879.621000000006</v>
      </c>
      <c r="F22" s="130">
        <v>83.798361000000028</v>
      </c>
      <c r="G22" s="131">
        <v>108399.88382238003</v>
      </c>
      <c r="H22" s="130">
        <v>193.89836100000002</v>
      </c>
      <c r="I22" s="131">
        <v>299012.60148171004</v>
      </c>
      <c r="J22" s="130">
        <v>471.19836100000003</v>
      </c>
      <c r="K22" s="131">
        <v>882917.35289097007</v>
      </c>
      <c r="L22" s="130">
        <v>1246.1983610000002</v>
      </c>
      <c r="M22" s="131">
        <v>2778000.4623739803</v>
      </c>
      <c r="N22" s="130">
        <v>1442.6883610000007</v>
      </c>
      <c r="O22" s="131">
        <v>3305458.7189559811</v>
      </c>
      <c r="P22" s="130">
        <v>1292.9683610000006</v>
      </c>
      <c r="Q22" s="131">
        <v>2923698.8469440313</v>
      </c>
      <c r="R22" s="130">
        <v>1257.4022280000006</v>
      </c>
      <c r="S22" s="131">
        <v>3016281.6125709615</v>
      </c>
      <c r="T22" s="130">
        <v>1257.0322280000005</v>
      </c>
      <c r="U22" s="131">
        <v>3554987.7033622414</v>
      </c>
      <c r="V22" s="130">
        <v>1114.7847280000005</v>
      </c>
      <c r="W22" s="131">
        <v>3193624.1409271215</v>
      </c>
      <c r="X22" s="130">
        <v>1099.7717280000004</v>
      </c>
      <c r="Y22" s="131">
        <v>3253399.714356001</v>
      </c>
      <c r="Z22" s="130">
        <v>1089.4461280000005</v>
      </c>
      <c r="AA22" s="131">
        <v>3069318.3653369616</v>
      </c>
      <c r="AB22" s="130">
        <v>1071.9723610000001</v>
      </c>
      <c r="AC22" s="131">
        <v>3097346.2201497899</v>
      </c>
      <c r="AD22" s="130">
        <v>1066.7949479600009</v>
      </c>
      <c r="AE22" s="131">
        <v>2963780.3923719539</v>
      </c>
      <c r="AF22" s="130">
        <v>1025.1662089300007</v>
      </c>
      <c r="AG22" s="131">
        <v>2745559.1341079706</v>
      </c>
      <c r="AH22" s="130">
        <v>1061.9884692401288</v>
      </c>
      <c r="AI22" s="131">
        <v>2866922.8317912668</v>
      </c>
      <c r="AJ22" s="130">
        <v>1072.8451806181008</v>
      </c>
      <c r="AK22" s="131">
        <v>2784215.6273846766</v>
      </c>
      <c r="AL22" s="130">
        <v>1136.9058798841008</v>
      </c>
      <c r="AM22" s="131">
        <v>2716920.8264530301</v>
      </c>
      <c r="AN22" s="130">
        <v>1192.7255414541005</v>
      </c>
      <c r="AO22" s="131">
        <v>2834488.394754841</v>
      </c>
      <c r="AP22" s="130">
        <v>1197.1318374141006</v>
      </c>
      <c r="AQ22" s="131">
        <v>2791483.9898005738</v>
      </c>
      <c r="AR22" s="130">
        <v>1254.1026356741006</v>
      </c>
      <c r="AS22" s="131">
        <v>2871405.9356657779</v>
      </c>
      <c r="AT22" s="130">
        <v>1389.3135994941008</v>
      </c>
      <c r="AU22" s="131">
        <v>3173497.9102364145</v>
      </c>
      <c r="AV22" s="130">
        <v>1452.428945054101</v>
      </c>
      <c r="AW22" s="131">
        <v>3326033.2355949902</v>
      </c>
      <c r="AX22" s="130">
        <v>1595.6255788041008</v>
      </c>
      <c r="AY22" s="131">
        <v>4201473.6240606541</v>
      </c>
      <c r="AZ22" s="130">
        <v>1780.1420351641009</v>
      </c>
      <c r="BA22" s="131">
        <v>4262211.8762137583</v>
      </c>
      <c r="BB22" s="130">
        <v>1901.7717464341008</v>
      </c>
      <c r="BC22" s="131">
        <v>4257667.5681992006</v>
      </c>
      <c r="BD22" s="130">
        <v>1963.0803517841009</v>
      </c>
      <c r="BE22" s="131">
        <v>4299734.8945127167</v>
      </c>
      <c r="BF22" s="130">
        <v>2043.5925919241008</v>
      </c>
      <c r="BG22" s="131">
        <v>4006688.0716523109</v>
      </c>
      <c r="BH22" s="130">
        <v>2200.1457274426944</v>
      </c>
      <c r="BI22" s="131">
        <v>4451312.8343047854</v>
      </c>
      <c r="BJ22" s="130">
        <v>2262.4925480626944</v>
      </c>
      <c r="BK22" s="131">
        <v>4558379.4861347945</v>
      </c>
      <c r="BL22" s="130">
        <v>1025.8109780626944</v>
      </c>
      <c r="BM22" s="131">
        <v>1868617.2776390039</v>
      </c>
      <c r="BN22" s="130">
        <v>1103.3738533326946</v>
      </c>
      <c r="BO22" s="131">
        <v>2121810.0089861089</v>
      </c>
      <c r="BP22" s="130">
        <v>1228.9675185726944</v>
      </c>
      <c r="BQ22" s="131">
        <v>2672537.3452385524</v>
      </c>
      <c r="BR22" s="130">
        <v>1346.3806370826946</v>
      </c>
      <c r="BS22" s="131">
        <v>3020726.1335523631</v>
      </c>
      <c r="BT22" s="130">
        <v>930.07556337269466</v>
      </c>
      <c r="BU22" s="131">
        <v>2382118.8336657793</v>
      </c>
      <c r="BV22" s="130">
        <v>910.05841520269473</v>
      </c>
      <c r="BW22" s="131">
        <v>1964515.7280472873</v>
      </c>
      <c r="BX22" s="130">
        <v>923.02494760269462</v>
      </c>
      <c r="BY22" s="131">
        <v>1774053.949292379</v>
      </c>
      <c r="BZ22" s="130">
        <v>948.96466247269461</v>
      </c>
      <c r="CA22" s="131">
        <v>1939902.0134320904</v>
      </c>
      <c r="CB22" s="130">
        <v>745.67101361269454</v>
      </c>
      <c r="CC22" s="131">
        <v>1438093.6346565043</v>
      </c>
      <c r="CD22" s="130">
        <v>771.80583367269446</v>
      </c>
      <c r="CE22" s="131">
        <v>1479135.008000372</v>
      </c>
      <c r="CF22" s="130">
        <v>771.17769431269437</v>
      </c>
      <c r="CG22" s="131">
        <v>1388035.0202164755</v>
      </c>
      <c r="CH22" s="130">
        <v>983.09609683000008</v>
      </c>
      <c r="CI22" s="131">
        <v>1881626.248209588</v>
      </c>
      <c r="CJ22" s="130">
        <v>984.55684294000014</v>
      </c>
      <c r="CK22" s="131">
        <v>1850445.0496004422</v>
      </c>
      <c r="CL22" s="130">
        <v>1006.6693826400001</v>
      </c>
      <c r="CM22" s="131">
        <v>1792032.5682004227</v>
      </c>
      <c r="CN22" s="130">
        <v>1050.3348601100001</v>
      </c>
      <c r="CO22" s="131">
        <v>2011496.2905966612</v>
      </c>
      <c r="CP22" s="130">
        <v>1077.63537784</v>
      </c>
      <c r="CQ22" s="131">
        <v>2093522.2485297681</v>
      </c>
      <c r="CR22" s="130">
        <v>1040.1726901900001</v>
      </c>
      <c r="CS22" s="131">
        <v>1864062.2729087935</v>
      </c>
      <c r="CT22" s="130">
        <v>1017.9561656100001</v>
      </c>
      <c r="CU22" s="131">
        <v>1816644.5731476061</v>
      </c>
      <c r="CV22" s="130">
        <v>1019.7847560000001</v>
      </c>
      <c r="CW22" s="131">
        <v>1836142.8488731203</v>
      </c>
      <c r="CX22" s="130">
        <v>980.06398600000011</v>
      </c>
      <c r="CY22" s="131">
        <v>1732978.5419647803</v>
      </c>
      <c r="CZ22" s="130">
        <v>935.57649420000018</v>
      </c>
      <c r="DA22" s="131">
        <v>1714163.2526732404</v>
      </c>
      <c r="DB22" s="130">
        <v>932.27187559000015</v>
      </c>
      <c r="DC22" s="131">
        <v>1798352.4480131103</v>
      </c>
      <c r="DD22" s="130">
        <v>935.58240625000008</v>
      </c>
      <c r="DE22" s="131">
        <v>1791312.8541265628</v>
      </c>
      <c r="DF22" s="130">
        <v>858.11968256</v>
      </c>
      <c r="DG22" s="131">
        <v>1653450.7479470847</v>
      </c>
      <c r="DH22" s="130">
        <v>850.51655860000017</v>
      </c>
      <c r="DI22" s="131">
        <v>1671537.2029477523</v>
      </c>
      <c r="DJ22" s="130">
        <v>846.87205469539583</v>
      </c>
      <c r="DK22" s="131">
        <v>1593127.2405724318</v>
      </c>
      <c r="DL22" s="130">
        <v>773.50684224999998</v>
      </c>
      <c r="DM22" s="131">
        <v>1569043.1593672801</v>
      </c>
      <c r="DN22" s="130">
        <v>565.44633653000005</v>
      </c>
      <c r="DO22" s="131">
        <v>1352807.7422945639</v>
      </c>
      <c r="DP22" s="130">
        <v>518.74255323000011</v>
      </c>
      <c r="DQ22" s="131">
        <v>1336306.7542481418</v>
      </c>
      <c r="DR22" s="130">
        <v>464.40773719000003</v>
      </c>
      <c r="DS22" s="131">
        <v>1200545.0854872412</v>
      </c>
      <c r="DT22" s="130">
        <v>450.70505849</v>
      </c>
      <c r="DU22" s="131">
        <v>1407074.1503022707</v>
      </c>
      <c r="DV22" s="130">
        <v>448.99065994000006</v>
      </c>
      <c r="DW22" s="131">
        <v>1414082.613761232</v>
      </c>
      <c r="DX22" s="130">
        <v>407.23359869000001</v>
      </c>
      <c r="DY22" s="131">
        <v>1230802.4670007215</v>
      </c>
      <c r="DZ22" s="130">
        <v>400.12086270999998</v>
      </c>
      <c r="EA22" s="131">
        <v>1166752.4356623599</v>
      </c>
      <c r="EB22" s="130">
        <v>340.68054777000003</v>
      </c>
      <c r="EC22" s="131">
        <v>981142.94355021149</v>
      </c>
      <c r="ED22" s="130">
        <v>340.63623250000001</v>
      </c>
      <c r="EE22" s="131">
        <v>1022150.5492250751</v>
      </c>
      <c r="EF22" s="130">
        <v>276.35217699999998</v>
      </c>
      <c r="EG22" s="131">
        <v>795960.59428247984</v>
      </c>
      <c r="EH22" s="130">
        <v>276.35217699999998</v>
      </c>
      <c r="EI22" s="131">
        <v>839629.76529202005</v>
      </c>
      <c r="EJ22" s="130">
        <v>275.57728410999999</v>
      </c>
      <c r="EK22" s="154">
        <v>810492.08297739772</v>
      </c>
      <c r="EL22" s="130">
        <v>226.69</v>
      </c>
      <c r="EM22" s="154">
        <v>676442.96</v>
      </c>
      <c r="EN22" s="130">
        <v>211.029</v>
      </c>
      <c r="EO22" s="154">
        <v>586669.06115999992</v>
      </c>
      <c r="EP22" s="130">
        <v>208.041</v>
      </c>
      <c r="EQ22" s="154">
        <v>612699.46869000001</v>
      </c>
      <c r="ER22" s="369">
        <v>160.19300000000001</v>
      </c>
      <c r="ES22" s="154">
        <v>478909.78894</v>
      </c>
      <c r="ET22" s="369">
        <v>116.86499999999999</v>
      </c>
      <c r="EU22" s="154">
        <v>379782.03375</v>
      </c>
      <c r="EV22" s="369">
        <v>51.079000000000001</v>
      </c>
      <c r="EW22" s="154">
        <v>162990.02426000001</v>
      </c>
      <c r="EX22" s="369">
        <v>18.315999999999999</v>
      </c>
      <c r="EY22" s="154">
        <v>58560.464679999997</v>
      </c>
      <c r="EZ22" s="369">
        <v>18.436</v>
      </c>
      <c r="FA22" s="154">
        <v>63825.616360000007</v>
      </c>
      <c r="FB22" s="369">
        <v>1.2470000000000001</v>
      </c>
      <c r="FC22" s="154">
        <v>4086.5935800000002</v>
      </c>
      <c r="FD22" s="369">
        <v>5.8999999999999997E-2</v>
      </c>
      <c r="FE22" s="154">
        <v>239.82378999999997</v>
      </c>
      <c r="FF22" s="369">
        <v>5.9603929999999999E-2</v>
      </c>
      <c r="FG22" s="154">
        <v>224.04580851629999</v>
      </c>
      <c r="FH22" s="369">
        <v>5.9603929999999999E-2</v>
      </c>
      <c r="FI22" s="154">
        <v>231.20006823419999</v>
      </c>
      <c r="FJ22" s="369">
        <v>5.9603929999999999E-2</v>
      </c>
      <c r="FK22" s="154">
        <v>204.590489725</v>
      </c>
      <c r="FL22" s="369">
        <v>5.8999999999999997E-2</v>
      </c>
      <c r="FM22" s="154">
        <v>220.47768999999997</v>
      </c>
      <c r="FN22" s="369">
        <v>0</v>
      </c>
      <c r="FO22" s="154">
        <v>0</v>
      </c>
      <c r="FP22" s="369">
        <v>0</v>
      </c>
      <c r="FQ22" s="154">
        <v>0</v>
      </c>
      <c r="FR22" s="369">
        <v>0</v>
      </c>
      <c r="FS22" s="154">
        <v>0</v>
      </c>
      <c r="FT22" s="369">
        <v>0</v>
      </c>
      <c r="FU22" s="154">
        <v>0</v>
      </c>
      <c r="FV22" s="369">
        <v>0</v>
      </c>
      <c r="FW22" s="154">
        <v>0</v>
      </c>
      <c r="FX22" s="369">
        <v>0</v>
      </c>
      <c r="FY22" s="154">
        <v>0</v>
      </c>
      <c r="FZ22" s="369">
        <v>0</v>
      </c>
      <c r="GA22" s="154">
        <v>0</v>
      </c>
      <c r="GB22" s="369">
        <v>0</v>
      </c>
      <c r="GC22" s="154">
        <v>0</v>
      </c>
      <c r="GD22" s="369">
        <v>0</v>
      </c>
      <c r="GE22" s="154">
        <v>0</v>
      </c>
      <c r="GF22" s="369">
        <v>0</v>
      </c>
      <c r="GG22" s="154">
        <v>0</v>
      </c>
      <c r="GH22" s="369">
        <v>0</v>
      </c>
      <c r="GI22" s="154">
        <v>0</v>
      </c>
      <c r="GJ22" s="369">
        <v>0</v>
      </c>
      <c r="GK22" s="154">
        <v>0</v>
      </c>
      <c r="GL22" s="369">
        <v>0</v>
      </c>
      <c r="GM22" s="154">
        <v>0</v>
      </c>
      <c r="GN22" s="369">
        <v>0</v>
      </c>
      <c r="GO22" s="154">
        <v>0</v>
      </c>
      <c r="GP22" s="369">
        <v>0</v>
      </c>
      <c r="GQ22" s="154">
        <v>0</v>
      </c>
    </row>
    <row r="23" spans="1:199" ht="13" x14ac:dyDescent="0.3">
      <c r="A23" s="152"/>
      <c r="B23" s="29" t="s">
        <v>4</v>
      </c>
      <c r="C23" s="33" t="s">
        <v>52</v>
      </c>
      <c r="D23" s="130"/>
      <c r="E23" s="131"/>
      <c r="F23" s="130"/>
      <c r="G23" s="131"/>
      <c r="H23" s="130"/>
      <c r="I23" s="131"/>
      <c r="J23" s="130"/>
      <c r="K23" s="131"/>
      <c r="L23" s="130"/>
      <c r="M23" s="131"/>
      <c r="N23" s="130"/>
      <c r="O23" s="131"/>
      <c r="P23" s="130"/>
      <c r="Q23" s="131"/>
      <c r="R23" s="130"/>
      <c r="S23" s="131"/>
      <c r="T23" s="130"/>
      <c r="U23" s="131"/>
      <c r="V23" s="130"/>
      <c r="W23" s="131"/>
      <c r="X23" s="130"/>
      <c r="Y23" s="131"/>
      <c r="Z23" s="130"/>
      <c r="AA23" s="131"/>
      <c r="AB23" s="130"/>
      <c r="AC23" s="131"/>
      <c r="AD23" s="130"/>
      <c r="AE23" s="131"/>
      <c r="AF23" s="130"/>
      <c r="AG23" s="131"/>
      <c r="AH23" s="130"/>
      <c r="AI23" s="131"/>
      <c r="AJ23" s="130"/>
      <c r="AK23" s="131"/>
      <c r="AL23" s="130"/>
      <c r="AM23" s="131"/>
      <c r="AN23" s="130"/>
      <c r="AO23" s="131"/>
      <c r="AP23" s="130"/>
      <c r="AQ23" s="131"/>
      <c r="AR23" s="130"/>
      <c r="AS23" s="131"/>
      <c r="AT23" s="130"/>
      <c r="AU23" s="131"/>
      <c r="AV23" s="130"/>
      <c r="AW23" s="131"/>
      <c r="AX23" s="130"/>
      <c r="AY23" s="131"/>
      <c r="AZ23" s="130"/>
      <c r="BA23" s="131"/>
      <c r="BB23" s="130"/>
      <c r="BC23" s="131"/>
      <c r="BD23" s="130"/>
      <c r="BE23" s="131"/>
      <c r="BF23" s="130"/>
      <c r="BG23" s="131"/>
      <c r="BH23" s="130"/>
      <c r="BI23" s="131"/>
      <c r="BJ23" s="130"/>
      <c r="BK23" s="131"/>
      <c r="BL23" s="130"/>
      <c r="BM23" s="131"/>
      <c r="BN23" s="130"/>
      <c r="BO23" s="131"/>
      <c r="BP23" s="130"/>
      <c r="BQ23" s="131"/>
      <c r="BR23" s="130"/>
      <c r="BS23" s="131"/>
      <c r="BT23" s="130"/>
      <c r="BU23" s="131"/>
      <c r="BV23" s="130"/>
      <c r="BW23" s="131"/>
      <c r="BX23" s="130"/>
      <c r="BY23" s="131"/>
      <c r="BZ23" s="130"/>
      <c r="CA23" s="131"/>
      <c r="CB23" s="130"/>
      <c r="CC23" s="131"/>
      <c r="CD23" s="130"/>
      <c r="CE23" s="131"/>
      <c r="CF23" s="130"/>
      <c r="CG23" s="131"/>
      <c r="CH23" s="130"/>
      <c r="CI23" s="131"/>
      <c r="CJ23" s="130"/>
      <c r="CK23" s="131"/>
      <c r="CL23" s="130"/>
      <c r="CM23" s="131"/>
      <c r="CN23" s="130"/>
      <c r="CO23" s="131"/>
      <c r="CP23" s="130"/>
      <c r="CQ23" s="131"/>
      <c r="CR23" s="130"/>
      <c r="CS23" s="131"/>
      <c r="CT23" s="130"/>
      <c r="CU23" s="131"/>
      <c r="CV23" s="130">
        <v>569.73747515999992</v>
      </c>
      <c r="CW23" s="131">
        <v>1025823.7187750831</v>
      </c>
      <c r="CX23" s="130">
        <v>820.34451902000001</v>
      </c>
      <c r="CY23" s="131">
        <v>1450557.7888667346</v>
      </c>
      <c r="CZ23" s="130">
        <v>1098.77170523</v>
      </c>
      <c r="DA23" s="131">
        <v>2013169.5183224059</v>
      </c>
      <c r="DB23" s="130">
        <v>1249.2613207300001</v>
      </c>
      <c r="DC23" s="131">
        <v>2409825.0876881704</v>
      </c>
      <c r="DD23" s="130">
        <v>1414.3094851400001</v>
      </c>
      <c r="DE23" s="131">
        <v>2707907.6557233012</v>
      </c>
      <c r="DF23" s="130">
        <v>1646.7600265799999</v>
      </c>
      <c r="DG23" s="131">
        <v>3173026.622015141</v>
      </c>
      <c r="DH23" s="130">
        <v>1905.3504629400002</v>
      </c>
      <c r="DI23" s="131">
        <v>3744623.371825241</v>
      </c>
      <c r="DJ23" s="130">
        <v>2111.1593008899999</v>
      </c>
      <c r="DK23" s="131">
        <v>3971491.7652412592</v>
      </c>
      <c r="DL23" s="130">
        <v>2323.3407557600003</v>
      </c>
      <c r="DM23" s="131">
        <v>4712850.2562440457</v>
      </c>
      <c r="DN23" s="130">
        <v>2504.9254550500004</v>
      </c>
      <c r="DO23" s="131">
        <v>5992933.9541889243</v>
      </c>
      <c r="DP23" s="130">
        <v>2508.7245096500001</v>
      </c>
      <c r="DQ23" s="131">
        <v>6462599.7730838833</v>
      </c>
      <c r="DR23" s="130">
        <v>2835.9251210000002</v>
      </c>
      <c r="DS23" s="131">
        <v>7331178.389548311</v>
      </c>
      <c r="DT23" s="130">
        <v>2976.4001629999998</v>
      </c>
      <c r="DU23" s="131">
        <v>9292142.7248762194</v>
      </c>
      <c r="DV23" s="130">
        <v>3090.068276</v>
      </c>
      <c r="DW23" s="131">
        <v>9732077.3332137186</v>
      </c>
      <c r="DX23" s="130">
        <v>3275.5870209999998</v>
      </c>
      <c r="DY23" s="131">
        <v>9899970.4329193495</v>
      </c>
      <c r="DZ23" s="130">
        <v>3377.001366</v>
      </c>
      <c r="EA23" s="131">
        <v>9847335.9832559992</v>
      </c>
      <c r="EB23" s="130">
        <v>3485.563979</v>
      </c>
      <c r="EC23" s="131">
        <v>10038249.98132105</v>
      </c>
      <c r="ED23" s="130">
        <v>3467.8</v>
      </c>
      <c r="EE23" s="131">
        <v>10405862.138</v>
      </c>
      <c r="EF23" s="130">
        <v>3595.971</v>
      </c>
      <c r="EG23" s="131">
        <v>10357259.513039999</v>
      </c>
      <c r="EH23" s="130">
        <v>3644.366</v>
      </c>
      <c r="EI23" s="131">
        <v>11072531.443160001</v>
      </c>
      <c r="EJ23" s="130">
        <v>3685.1949589999999</v>
      </c>
      <c r="EK23" s="154">
        <v>10838416.338066131</v>
      </c>
      <c r="EL23" s="130">
        <v>3694.163</v>
      </c>
      <c r="EM23" s="154">
        <v>11023382.392000001</v>
      </c>
      <c r="EN23" s="130">
        <v>3678.2</v>
      </c>
      <c r="EO23" s="154">
        <v>10225543.127999999</v>
      </c>
      <c r="EP23" s="130">
        <v>3703.3</v>
      </c>
      <c r="EQ23" s="154">
        <v>10906551.797</v>
      </c>
      <c r="ER23" s="369">
        <v>3699.9779822699993</v>
      </c>
      <c r="ES23" s="154">
        <v>11061380.176234744</v>
      </c>
      <c r="ET23" s="369">
        <v>3139.6874189499995</v>
      </c>
      <c r="EU23" s="154">
        <v>10203199.18973276</v>
      </c>
      <c r="EV23" s="369">
        <v>3228.4533615800001</v>
      </c>
      <c r="EW23" s="154">
        <v>10301800.969600085</v>
      </c>
      <c r="EX23" s="369">
        <v>3418.0743637199998</v>
      </c>
      <c r="EY23" s="154">
        <v>10928369.897916496</v>
      </c>
      <c r="EZ23" s="369">
        <v>3447.86982988</v>
      </c>
      <c r="FA23" s="154">
        <v>11936559.82974286</v>
      </c>
      <c r="FB23" s="369">
        <v>3575.7500630700001</v>
      </c>
      <c r="FC23" s="154">
        <v>11718233.56168922</v>
      </c>
      <c r="FD23" s="369">
        <v>3658.41806404</v>
      </c>
      <c r="FE23" s="154">
        <v>14870774.330890432</v>
      </c>
      <c r="FF23" s="369">
        <v>3861.8175641900011</v>
      </c>
      <c r="FG23" s="154">
        <v>14516224.660209436</v>
      </c>
      <c r="FH23" s="369">
        <v>3922.4305573799998</v>
      </c>
      <c r="FI23" s="154">
        <v>15214872.786243577</v>
      </c>
      <c r="FJ23" s="369">
        <v>4005.5051628400006</v>
      </c>
      <c r="FK23" s="154">
        <v>13748896.471448302</v>
      </c>
      <c r="FL23" s="369">
        <v>4005.9669796800003</v>
      </c>
      <c r="FM23" s="154">
        <v>14969938.06603599</v>
      </c>
      <c r="FN23" s="369">
        <v>3660.724462189999</v>
      </c>
      <c r="FO23" s="154">
        <v>13752133.765375303</v>
      </c>
      <c r="FP23" s="369">
        <v>3670.4166460500001</v>
      </c>
      <c r="FQ23" s="154">
        <v>14074873.304275014</v>
      </c>
      <c r="FR23" s="369">
        <v>3690.0039199299999</v>
      </c>
      <c r="FS23" s="154">
        <v>14690496.005868519</v>
      </c>
      <c r="FT23" s="369">
        <v>3665.8070385200008</v>
      </c>
      <c r="FU23" s="154">
        <v>13739994.65142874</v>
      </c>
      <c r="FV23" s="369">
        <v>3646.59411335</v>
      </c>
      <c r="FW23" s="154">
        <v>15051207.805028725</v>
      </c>
      <c r="FX23" s="369">
        <v>3627.7840242699999</v>
      </c>
      <c r="FY23" s="154">
        <v>16441371.142873337</v>
      </c>
      <c r="FZ23" s="369">
        <v>3641.3844941299999</v>
      </c>
      <c r="GA23" s="154">
        <v>17515787.693664126</v>
      </c>
      <c r="GB23" s="369">
        <v>3678.8866926000001</v>
      </c>
      <c r="GC23" s="154">
        <v>17023202.026067205</v>
      </c>
      <c r="GD23" s="369">
        <v>4114.06846563</v>
      </c>
      <c r="GE23" s="154">
        <v>17243212.878625706</v>
      </c>
      <c r="GF23" s="369">
        <v>4111.0793064600002</v>
      </c>
      <c r="GG23" s="154">
        <v>16665328.849355292</v>
      </c>
      <c r="GH23" s="369">
        <v>4208.8415882700001</v>
      </c>
      <c r="GI23" s="154">
        <v>16086402.992447354</v>
      </c>
      <c r="GJ23" s="369">
        <v>4300.5796414200004</v>
      </c>
      <c r="GK23" s="154">
        <v>16524117.156228067</v>
      </c>
      <c r="GL23" s="369">
        <v>4311.5753590000004</v>
      </c>
      <c r="GM23" s="154">
        <v>17884587.05214636</v>
      </c>
      <c r="GN23" s="369">
        <v>4422.3954240000003</v>
      </c>
      <c r="GO23" s="154">
        <v>18415783.248575043</v>
      </c>
      <c r="GP23" s="369">
        <v>4403.0651029999999</v>
      </c>
      <c r="GQ23" s="154">
        <v>19413774.498892449</v>
      </c>
    </row>
    <row r="24" spans="1:199" ht="13" x14ac:dyDescent="0.3">
      <c r="A24" s="152"/>
      <c r="B24" s="29" t="s">
        <v>4</v>
      </c>
      <c r="C24" s="33" t="s">
        <v>49</v>
      </c>
      <c r="D24" s="132">
        <v>83.37</v>
      </c>
      <c r="E24" s="135">
        <v>83814.362100000013</v>
      </c>
      <c r="F24" s="132">
        <v>116.67</v>
      </c>
      <c r="G24" s="135">
        <v>150921.9786</v>
      </c>
      <c r="H24" s="132">
        <v>164.07000000000002</v>
      </c>
      <c r="I24" s="135">
        <v>253013.98770000003</v>
      </c>
      <c r="J24" s="132">
        <v>192.47000000000003</v>
      </c>
      <c r="K24" s="135">
        <v>360644.51190000004</v>
      </c>
      <c r="L24" s="132">
        <v>87</v>
      </c>
      <c r="M24" s="135">
        <v>193938.65999999997</v>
      </c>
      <c r="N24" s="132">
        <v>169.6</v>
      </c>
      <c r="O24" s="135">
        <v>388584.12799999997</v>
      </c>
      <c r="P24" s="132">
        <v>383.6</v>
      </c>
      <c r="Q24" s="135">
        <v>867407.8280000001</v>
      </c>
      <c r="R24" s="132">
        <v>464.90000000000003</v>
      </c>
      <c r="S24" s="135">
        <v>1115211.4180000001</v>
      </c>
      <c r="T24" s="132">
        <v>280.70000000000005</v>
      </c>
      <c r="U24" s="135">
        <v>793842.0560000001</v>
      </c>
      <c r="V24" s="132">
        <v>249.39999999999998</v>
      </c>
      <c r="W24" s="135">
        <v>714478.62599999993</v>
      </c>
      <c r="X24" s="132">
        <v>393</v>
      </c>
      <c r="Y24" s="135">
        <v>1162592.25</v>
      </c>
      <c r="Z24" s="132">
        <v>526.6</v>
      </c>
      <c r="AA24" s="135">
        <v>1483600.7120000001</v>
      </c>
      <c r="AB24" s="132">
        <v>664.32313647999968</v>
      </c>
      <c r="AC24" s="135">
        <v>1919488.6273139461</v>
      </c>
      <c r="AD24" s="132">
        <v>609.5</v>
      </c>
      <c r="AE24" s="135">
        <v>1693318.9950000001</v>
      </c>
      <c r="AF24" s="132">
        <v>919.47484076000023</v>
      </c>
      <c r="AG24" s="135">
        <v>2462500.739529802</v>
      </c>
      <c r="AH24" s="132">
        <v>1145.6306568787613</v>
      </c>
      <c r="AI24" s="135">
        <v>3092721.6086967662</v>
      </c>
      <c r="AJ24" s="132">
        <v>1369.5617137564475</v>
      </c>
      <c r="AK24" s="135">
        <v>3554245.4726893199</v>
      </c>
      <c r="AL24" s="132">
        <v>789.18999999999994</v>
      </c>
      <c r="AM24" s="135">
        <v>1885966.8024999998</v>
      </c>
      <c r="AN24" s="132">
        <v>1055.1008775630978</v>
      </c>
      <c r="AO24" s="135">
        <v>2507426.1335111507</v>
      </c>
      <c r="AP24" s="132">
        <v>1099.0568072008518</v>
      </c>
      <c r="AQ24" s="135">
        <v>2562791.6535990182</v>
      </c>
      <c r="AR24" s="132">
        <v>1220.9457109779366</v>
      </c>
      <c r="AS24" s="135">
        <v>2795489.5093121938</v>
      </c>
      <c r="AT24" s="132">
        <v>1173.94</v>
      </c>
      <c r="AU24" s="135">
        <v>2681537.2267999998</v>
      </c>
      <c r="AV24" s="132">
        <v>1676.0322503522789</v>
      </c>
      <c r="AW24" s="135">
        <v>3838080.3326617116</v>
      </c>
      <c r="AX24" s="132">
        <v>2131.1317202429946</v>
      </c>
      <c r="AY24" s="135">
        <v>5611525.5552062336</v>
      </c>
      <c r="AZ24" s="132">
        <v>2260.3711398521436</v>
      </c>
      <c r="BA24" s="135">
        <v>5412029.2238593856</v>
      </c>
      <c r="BB24" s="132">
        <v>1892.54</v>
      </c>
      <c r="BC24" s="135">
        <v>4236999.6266000001</v>
      </c>
      <c r="BD24" s="132">
        <v>2395.1600697569193</v>
      </c>
      <c r="BE24" s="135">
        <v>5246119.1007885803</v>
      </c>
      <c r="BF24" s="132">
        <v>3386.3200937274314</v>
      </c>
      <c r="BG24" s="135">
        <v>6639253.0389629388</v>
      </c>
      <c r="BH24" s="132">
        <v>3530.3673585208717</v>
      </c>
      <c r="BI24" s="135">
        <v>7142603.9360858425</v>
      </c>
      <c r="BJ24" s="132">
        <v>3681.0400000000004</v>
      </c>
      <c r="BK24" s="135">
        <v>7416412.1504000006</v>
      </c>
      <c r="BL24" s="132">
        <v>11.424327246665598</v>
      </c>
      <c r="BM24" s="135">
        <v>20810.554512526054</v>
      </c>
      <c r="BN24" s="132">
        <v>92.534580788531457</v>
      </c>
      <c r="BO24" s="135">
        <v>177945.85135527779</v>
      </c>
      <c r="BP24" s="132">
        <v>86.892745835447386</v>
      </c>
      <c r="BQ24" s="135">
        <v>188958.70294868058</v>
      </c>
      <c r="BR24" s="132">
        <v>186.49565415369375</v>
      </c>
      <c r="BS24" s="135">
        <v>418419.78470268578</v>
      </c>
      <c r="BT24" s="132">
        <v>280.9519155954149</v>
      </c>
      <c r="BU24" s="135">
        <v>719576.85574213264</v>
      </c>
      <c r="BV24" s="132">
        <v>264.47222435856338</v>
      </c>
      <c r="BW24" s="135">
        <v>570908.23589420749</v>
      </c>
      <c r="BX24" s="132">
        <v>689.09897934731714</v>
      </c>
      <c r="BY24" s="135">
        <v>1324448.2383055435</v>
      </c>
      <c r="BZ24" s="132">
        <v>655.09274167949013</v>
      </c>
      <c r="CA24" s="135">
        <v>1339160.222528684</v>
      </c>
      <c r="CB24" s="132">
        <v>562.1150635913458</v>
      </c>
      <c r="CC24" s="135">
        <v>1084089.4712787163</v>
      </c>
      <c r="CD24" s="132">
        <v>524.56472293092702</v>
      </c>
      <c r="CE24" s="135">
        <v>1005307.3089082044</v>
      </c>
      <c r="CF24" s="132">
        <v>524.56472293092702</v>
      </c>
      <c r="CG24" s="135">
        <v>944158.79915614624</v>
      </c>
      <c r="CH24" s="132">
        <v>102.46272190610034</v>
      </c>
      <c r="CI24" s="135">
        <v>196111.59847261288</v>
      </c>
      <c r="CJ24" s="132">
        <v>356.97563996637371</v>
      </c>
      <c r="CK24" s="135">
        <v>670925.00604760041</v>
      </c>
      <c r="CL24" s="132">
        <v>309.37590786989608</v>
      </c>
      <c r="CM24" s="135">
        <v>550738.6161536742</v>
      </c>
      <c r="CN24" s="132">
        <v>163.89646899357194</v>
      </c>
      <c r="CO24" s="135">
        <v>313878.1277695896</v>
      </c>
      <c r="CP24" s="132">
        <v>200.8251909107039</v>
      </c>
      <c r="CQ24" s="135">
        <v>390143.09838222445</v>
      </c>
      <c r="CR24" s="132">
        <v>375.30115055374154</v>
      </c>
      <c r="CS24" s="135">
        <v>672565.93287284358</v>
      </c>
      <c r="CT24" s="132">
        <v>148.74010449826039</v>
      </c>
      <c r="CU24" s="135">
        <v>265441.59048759547</v>
      </c>
      <c r="CV24" s="132">
        <v>221.03621292312403</v>
      </c>
      <c r="CW24" s="135">
        <v>397980.12209234328</v>
      </c>
      <c r="CX24" s="132">
        <v>441.42695645019376</v>
      </c>
      <c r="CY24" s="135">
        <v>780544.3872039261</v>
      </c>
      <c r="CZ24" s="132">
        <v>579.46303041324506</v>
      </c>
      <c r="DA24" s="135">
        <v>1061692.1643231476</v>
      </c>
      <c r="DB24" s="132">
        <v>680.69423535999965</v>
      </c>
      <c r="DC24" s="135">
        <v>1313059.1800094394</v>
      </c>
      <c r="DD24" s="132">
        <v>679.27676092999991</v>
      </c>
      <c r="DE24" s="135">
        <v>1300577.2503146243</v>
      </c>
      <c r="DF24" s="132">
        <v>685.30576594999934</v>
      </c>
      <c r="DG24" s="135">
        <v>1320467.7090054371</v>
      </c>
      <c r="DH24" s="132">
        <v>772.39018263886817</v>
      </c>
      <c r="DI24" s="135">
        <v>1517993.8737438202</v>
      </c>
      <c r="DJ24" s="132">
        <v>1090.7953856133884</v>
      </c>
      <c r="DK24" s="135">
        <v>2051993.3714620501</v>
      </c>
      <c r="DL24" s="132">
        <v>869.70000000000016</v>
      </c>
      <c r="DM24" s="135">
        <v>1764169.0560000003</v>
      </c>
      <c r="DN24" s="132">
        <v>1245.1100000000004</v>
      </c>
      <c r="DO24" s="135">
        <v>2978875.870600001</v>
      </c>
      <c r="DP24" s="132">
        <v>1131.1800000000003</v>
      </c>
      <c r="DQ24" s="135">
        <v>2913976.239000001</v>
      </c>
      <c r="DR24" s="132">
        <v>643.91999999999973</v>
      </c>
      <c r="DS24" s="135">
        <v>1664604.0311999994</v>
      </c>
      <c r="DT24" s="132">
        <v>605.77266125726771</v>
      </c>
      <c r="DU24" s="135">
        <v>1891185.9020855145</v>
      </c>
      <c r="DV24" s="132">
        <v>545.39810161512071</v>
      </c>
      <c r="DW24" s="135">
        <v>1717714.9590937742</v>
      </c>
      <c r="DX24" s="132">
        <v>513.88638126000012</v>
      </c>
      <c r="DY24" s="135">
        <v>1553144.5044011613</v>
      </c>
      <c r="DZ24" s="132">
        <v>672.68860733823897</v>
      </c>
      <c r="EA24" s="135">
        <v>1961559.9789983048</v>
      </c>
      <c r="EB24" s="132">
        <v>623.33589568284265</v>
      </c>
      <c r="EC24" s="135">
        <v>1795176.2127718027</v>
      </c>
      <c r="ED24" s="132">
        <v>705.69731754925806</v>
      </c>
      <c r="EE24" s="135">
        <v>2117592.997743234</v>
      </c>
      <c r="EF24" s="132">
        <v>655.36897254570658</v>
      </c>
      <c r="EG24" s="135">
        <v>1887619.9294850458</v>
      </c>
      <c r="EH24" s="132">
        <v>592.22142121197021</v>
      </c>
      <c r="EI24" s="135">
        <v>1799322.6552114808</v>
      </c>
      <c r="EJ24" s="132">
        <v>266.03259343427317</v>
      </c>
      <c r="EK24" s="156">
        <v>782420.47957173781</v>
      </c>
      <c r="EL24" s="130">
        <v>442.47836977228758</v>
      </c>
      <c r="EM24" s="156">
        <v>1320355.455400506</v>
      </c>
      <c r="EN24" s="130">
        <v>410.2131702016477</v>
      </c>
      <c r="EO24" s="156">
        <v>1140409.0216873887</v>
      </c>
      <c r="EP24" s="130">
        <v>610.78612653125174</v>
      </c>
      <c r="EQ24" s="156">
        <v>1798820.1133859244</v>
      </c>
      <c r="ER24" s="369">
        <v>561.98697817299023</v>
      </c>
      <c r="ES24" s="156">
        <v>1680105.0302064081</v>
      </c>
      <c r="ET24" s="369">
        <v>790.92615008185396</v>
      </c>
      <c r="EU24" s="156">
        <v>2570312.2562285047</v>
      </c>
      <c r="EV24" s="369">
        <v>608.11972840585577</v>
      </c>
      <c r="EW24" s="156">
        <v>1940473.5661593815</v>
      </c>
      <c r="EX24" s="369">
        <v>641.67055516017786</v>
      </c>
      <c r="EY24" s="156">
        <v>2051568.3490747754</v>
      </c>
      <c r="EZ24" s="369">
        <v>425.58038577454391</v>
      </c>
      <c r="FA24" s="156">
        <v>1473363.5513553289</v>
      </c>
      <c r="FB24" s="369">
        <v>400.52385151439563</v>
      </c>
      <c r="FC24" s="156">
        <v>1312572.7347518865</v>
      </c>
      <c r="FD24" s="369">
        <v>305.17899806936748</v>
      </c>
      <c r="FE24" s="156">
        <v>1240494.6431423456</v>
      </c>
      <c r="FF24" s="369">
        <v>882.3189654465948</v>
      </c>
      <c r="FG24" s="156">
        <v>3316557.5824068594</v>
      </c>
      <c r="FH24" s="369">
        <v>1385.2107332463429</v>
      </c>
      <c r="FI24" s="156">
        <v>5373149.3216185691</v>
      </c>
      <c r="FJ24" s="369">
        <v>1122.3852459835916</v>
      </c>
      <c r="FK24" s="156">
        <v>3852587.3568386785</v>
      </c>
      <c r="FL24" s="369">
        <v>853.4581139551658</v>
      </c>
      <c r="FM24" s="156">
        <v>3189296.1606201986</v>
      </c>
      <c r="FN24" s="369">
        <v>763.64415509237369</v>
      </c>
      <c r="FO24" s="156">
        <v>2868759.0881108674</v>
      </c>
      <c r="FP24" s="369">
        <v>749.73506822175705</v>
      </c>
      <c r="FQ24" s="156">
        <v>2874994.0714086071</v>
      </c>
      <c r="FR24" s="369">
        <v>446.45648415483879</v>
      </c>
      <c r="FS24" s="156">
        <v>1777414.696457878</v>
      </c>
      <c r="FT24" s="369">
        <v>810.16078968009265</v>
      </c>
      <c r="FU24" s="156">
        <v>3036604.1638394394</v>
      </c>
      <c r="FV24" s="369">
        <v>616.4825226722462</v>
      </c>
      <c r="FW24" s="156">
        <v>2544513.1178540164</v>
      </c>
      <c r="FX24" s="369">
        <v>361.20071812851052</v>
      </c>
      <c r="FY24" s="156">
        <v>1636986.9386086785</v>
      </c>
      <c r="FZ24" s="369">
        <v>461.75817828592335</v>
      </c>
      <c r="GA24" s="156">
        <v>2221149.1891909484</v>
      </c>
      <c r="GB24" s="369">
        <v>268.96658766471728</v>
      </c>
      <c r="GC24" s="156">
        <v>1244581.0221033164</v>
      </c>
      <c r="GD24" s="6">
        <v>191.49940265337807</v>
      </c>
      <c r="GE24" s="156">
        <v>802627.61635305034</v>
      </c>
      <c r="GF24" s="6">
        <v>229.64195431419557</v>
      </c>
      <c r="GG24" s="156">
        <v>930913.36872071354</v>
      </c>
      <c r="GH24" s="6">
        <v>651.32743230000005</v>
      </c>
      <c r="GI24" s="156">
        <v>2489406.0126222153</v>
      </c>
      <c r="GJ24" s="6">
        <v>525.25156329179663</v>
      </c>
      <c r="GK24" s="156">
        <v>2018174.0816360703</v>
      </c>
      <c r="GL24" s="6">
        <v>619.00646036668786</v>
      </c>
      <c r="GM24" s="156">
        <v>2567663.5578594357</v>
      </c>
      <c r="GN24" s="6">
        <v>296.25711371293232</v>
      </c>
      <c r="GO24" s="156">
        <v>1233676.8354945299</v>
      </c>
      <c r="GP24" s="6">
        <v>307.89315303987314</v>
      </c>
      <c r="GQ24" s="156">
        <v>1357547.0957257566</v>
      </c>
    </row>
    <row r="25" spans="1:199" ht="3" customHeight="1" x14ac:dyDescent="0.25">
      <c r="A25" s="150"/>
      <c r="B25" s="8"/>
      <c r="C25" s="20"/>
      <c r="D25" s="130"/>
      <c r="E25" s="126"/>
      <c r="F25" s="130"/>
      <c r="G25" s="126"/>
      <c r="H25" s="130"/>
      <c r="I25" s="126"/>
      <c r="J25" s="130"/>
      <c r="K25" s="126"/>
      <c r="L25" s="130"/>
      <c r="M25" s="126"/>
      <c r="N25" s="130"/>
      <c r="O25" s="126"/>
      <c r="P25" s="130"/>
      <c r="Q25" s="126"/>
      <c r="R25" s="130"/>
      <c r="S25" s="126"/>
      <c r="T25" s="130"/>
      <c r="U25" s="126"/>
      <c r="V25" s="130"/>
      <c r="W25" s="126"/>
      <c r="X25" s="130"/>
      <c r="Y25" s="126"/>
      <c r="Z25" s="130"/>
      <c r="AA25" s="126"/>
      <c r="AB25" s="130"/>
      <c r="AC25" s="126"/>
      <c r="AD25" s="130"/>
      <c r="AE25" s="126"/>
      <c r="AF25" s="130"/>
      <c r="AG25" s="126"/>
      <c r="AH25" s="130"/>
      <c r="AI25" s="126"/>
      <c r="AJ25" s="130"/>
      <c r="AK25" s="126"/>
      <c r="AL25" s="130"/>
      <c r="AM25" s="126"/>
      <c r="AN25" s="130"/>
      <c r="AO25" s="126"/>
      <c r="AP25" s="130"/>
      <c r="AQ25" s="126"/>
      <c r="AR25" s="130"/>
      <c r="AS25" s="126"/>
      <c r="AT25" s="130"/>
      <c r="AU25" s="126"/>
      <c r="AV25" s="130"/>
      <c r="AW25" s="126"/>
      <c r="AX25" s="130"/>
      <c r="AY25" s="126"/>
      <c r="AZ25" s="130"/>
      <c r="BA25" s="126"/>
      <c r="BB25" s="130"/>
      <c r="BC25" s="126"/>
      <c r="BD25" s="130"/>
      <c r="BE25" s="126"/>
      <c r="BF25" s="130"/>
      <c r="BG25" s="126"/>
      <c r="BH25" s="130"/>
      <c r="BI25" s="126"/>
      <c r="BJ25" s="130"/>
      <c r="BK25" s="126"/>
      <c r="BL25" s="130"/>
      <c r="BM25" s="126"/>
      <c r="BN25" s="130"/>
      <c r="BO25" s="126"/>
      <c r="BP25" s="130"/>
      <c r="BQ25" s="126"/>
      <c r="BR25" s="130"/>
      <c r="BS25" s="126"/>
      <c r="BT25" s="130"/>
      <c r="BU25" s="126"/>
      <c r="BV25" s="130"/>
      <c r="BW25" s="126"/>
      <c r="BX25" s="130"/>
      <c r="BY25" s="126"/>
      <c r="BZ25" s="130"/>
      <c r="CA25" s="126"/>
      <c r="CB25" s="130"/>
      <c r="CC25" s="126"/>
      <c r="CD25" s="130"/>
      <c r="CE25" s="126"/>
      <c r="CF25" s="130"/>
      <c r="CG25" s="126"/>
      <c r="CH25" s="130"/>
      <c r="CI25" s="126"/>
      <c r="CJ25" s="130"/>
      <c r="CK25" s="126"/>
      <c r="CL25" s="130"/>
      <c r="CM25" s="126"/>
      <c r="CN25" s="130"/>
      <c r="CO25" s="126"/>
      <c r="CP25" s="130"/>
      <c r="CQ25" s="126"/>
      <c r="CR25" s="130"/>
      <c r="CS25" s="126"/>
      <c r="CT25" s="130"/>
      <c r="CU25" s="126"/>
      <c r="CV25" s="130"/>
      <c r="CW25" s="126"/>
      <c r="CX25" s="130"/>
      <c r="CY25" s="126"/>
      <c r="CZ25" s="130"/>
      <c r="DA25" s="126"/>
      <c r="DB25" s="130"/>
      <c r="DC25" s="126"/>
      <c r="DD25" s="130"/>
      <c r="DE25" s="126"/>
      <c r="DF25" s="130"/>
      <c r="DG25" s="126"/>
      <c r="DH25" s="130"/>
      <c r="DI25" s="126"/>
      <c r="DJ25" s="130"/>
      <c r="DK25" s="126"/>
      <c r="DL25" s="130"/>
      <c r="DM25" s="126"/>
      <c r="DN25" s="130"/>
      <c r="DO25" s="126"/>
      <c r="DP25" s="130"/>
      <c r="DQ25" s="126"/>
      <c r="DR25" s="130"/>
      <c r="DS25" s="126"/>
      <c r="DT25" s="130"/>
      <c r="DU25" s="126"/>
      <c r="DV25" s="130"/>
      <c r="DW25" s="126"/>
      <c r="DX25" s="130"/>
      <c r="DY25" s="126"/>
      <c r="DZ25" s="130"/>
      <c r="EA25" s="126">
        <v>0</v>
      </c>
      <c r="EB25" s="130"/>
      <c r="EC25" s="126">
        <v>0</v>
      </c>
      <c r="ED25" s="130"/>
      <c r="EE25" s="126">
        <v>0</v>
      </c>
      <c r="EF25" s="130"/>
      <c r="EG25" s="126">
        <v>0</v>
      </c>
      <c r="EH25" s="130"/>
      <c r="EI25" s="126">
        <v>0</v>
      </c>
      <c r="EJ25" s="130"/>
      <c r="EK25" s="151"/>
      <c r="EL25" s="130"/>
      <c r="EM25" s="151"/>
      <c r="EN25" s="130">
        <v>410.2131702016477</v>
      </c>
      <c r="EO25" s="151"/>
      <c r="EP25" s="130"/>
      <c r="EQ25" s="151"/>
      <c r="ER25" s="130"/>
      <c r="ES25" s="151"/>
      <c r="ET25" s="130"/>
      <c r="EU25" s="151"/>
      <c r="EV25" s="130"/>
      <c r="EW25" s="151"/>
      <c r="EX25" s="130"/>
      <c r="EY25" s="151"/>
      <c r="EZ25" s="130"/>
      <c r="FA25" s="151"/>
      <c r="FB25" s="130"/>
      <c r="FC25" s="151"/>
      <c r="FD25" s="130"/>
      <c r="FE25" s="151"/>
      <c r="FF25" s="130"/>
      <c r="FG25" s="151"/>
      <c r="FH25" s="130"/>
      <c r="FI25" s="151"/>
      <c r="FJ25" s="130"/>
      <c r="FK25" s="151"/>
      <c r="FL25" s="130"/>
      <c r="FM25" s="151"/>
      <c r="FN25" s="130"/>
      <c r="FO25" s="151">
        <v>0</v>
      </c>
      <c r="FP25" s="130"/>
      <c r="FQ25" s="151">
        <v>0</v>
      </c>
      <c r="FR25" s="130"/>
      <c r="FS25" s="151">
        <v>0</v>
      </c>
      <c r="FT25" s="130"/>
      <c r="FU25" s="151">
        <v>0</v>
      </c>
      <c r="FV25" s="130"/>
      <c r="FW25" s="151">
        <v>0</v>
      </c>
      <c r="FX25" s="130"/>
      <c r="FY25" s="151">
        <v>0</v>
      </c>
      <c r="FZ25" s="130"/>
      <c r="GA25" s="151">
        <v>0</v>
      </c>
      <c r="GB25" s="130"/>
      <c r="GC25" s="151">
        <v>0</v>
      </c>
      <c r="GD25" s="130"/>
      <c r="GE25" s="151">
        <v>0</v>
      </c>
      <c r="GF25" s="130"/>
      <c r="GG25" s="151">
        <v>0</v>
      </c>
      <c r="GH25" s="8"/>
      <c r="GI25" s="151">
        <v>0</v>
      </c>
      <c r="GJ25" s="8"/>
      <c r="GK25" s="151">
        <v>0</v>
      </c>
      <c r="GL25" s="8"/>
      <c r="GM25" s="151">
        <v>0</v>
      </c>
      <c r="GN25" s="8"/>
      <c r="GO25" s="151">
        <v>0</v>
      </c>
      <c r="GP25" s="8"/>
      <c r="GQ25" s="151">
        <v>0</v>
      </c>
    </row>
    <row r="26" spans="1:199" ht="13.5" thickBot="1" x14ac:dyDescent="0.35">
      <c r="A26" s="157" t="s">
        <v>70</v>
      </c>
      <c r="B26" s="158"/>
      <c r="C26" s="158"/>
      <c r="D26" s="159">
        <v>11688.314822181343</v>
      </c>
      <c r="E26" s="160">
        <v>11750613.54018357</v>
      </c>
      <c r="F26" s="159">
        <v>12682.748602271809</v>
      </c>
      <c r="G26" s="160">
        <v>16406149.936926767</v>
      </c>
      <c r="H26" s="159">
        <v>15134.676920886115</v>
      </c>
      <c r="I26" s="160">
        <v>23339336.626467686</v>
      </c>
      <c r="J26" s="159">
        <v>16123.923461446131</v>
      </c>
      <c r="K26" s="160">
        <v>30212524.064353917</v>
      </c>
      <c r="L26" s="159">
        <v>16845.595303867918</v>
      </c>
      <c r="M26" s="160">
        <v>37551864.139476269</v>
      </c>
      <c r="N26" s="159">
        <v>18804.489279183606</v>
      </c>
      <c r="O26" s="160">
        <v>43084469.746679887</v>
      </c>
      <c r="P26" s="159">
        <v>18296.526644457168</v>
      </c>
      <c r="Q26" s="160">
        <v>41372654.944245875</v>
      </c>
      <c r="R26" s="159">
        <v>19143.470565536201</v>
      </c>
      <c r="S26" s="160">
        <v>45921740.062019549</v>
      </c>
      <c r="T26" s="159">
        <v>19531.065949446049</v>
      </c>
      <c r="U26" s="160">
        <v>55235416.99030938</v>
      </c>
      <c r="V26" s="159">
        <v>19894.369187589444</v>
      </c>
      <c r="W26" s="160">
        <v>56993189.904914364</v>
      </c>
      <c r="X26" s="159">
        <v>20235.853280339365</v>
      </c>
      <c r="Y26" s="160">
        <v>59862712.966563925</v>
      </c>
      <c r="Z26" s="159">
        <v>20481.039765929556</v>
      </c>
      <c r="AA26" s="160">
        <v>57701642.953348666</v>
      </c>
      <c r="AB26" s="159">
        <v>20980.934583180009</v>
      </c>
      <c r="AC26" s="160">
        <v>60622102.575294472</v>
      </c>
      <c r="AD26" s="159">
        <v>21197.569909099995</v>
      </c>
      <c r="AE26" s="160">
        <v>58891300.697160706</v>
      </c>
      <c r="AF26" s="159">
        <v>21385.795092690001</v>
      </c>
      <c r="AG26" s="160">
        <v>57274580.985438637</v>
      </c>
      <c r="AH26" s="159">
        <v>21177.921198021108</v>
      </c>
      <c r="AI26" s="160">
        <v>57171492.507753827</v>
      </c>
      <c r="AJ26" s="159">
        <v>20980.306168045463</v>
      </c>
      <c r="AK26" s="160">
        <v>54447461.15812654</v>
      </c>
      <c r="AL26" s="159">
        <v>21957.588801690508</v>
      </c>
      <c r="AM26" s="160">
        <v>52473147.838839896</v>
      </c>
      <c r="AN26" s="159">
        <v>20752.104027833106</v>
      </c>
      <c r="AO26" s="160">
        <v>49316960.180064812</v>
      </c>
      <c r="AP26" s="159">
        <v>20166.29078814801</v>
      </c>
      <c r="AQ26" s="160">
        <v>47023958.522711404</v>
      </c>
      <c r="AR26" s="159">
        <v>20174.746404199792</v>
      </c>
      <c r="AS26" s="160">
        <v>46192301.114519887</v>
      </c>
      <c r="AT26" s="159">
        <v>19408.462507681394</v>
      </c>
      <c r="AU26" s="160">
        <v>44333198.229295991</v>
      </c>
      <c r="AV26" s="159">
        <v>18665.209547598773</v>
      </c>
      <c r="AW26" s="160">
        <v>42742956.559810236</v>
      </c>
      <c r="AX26" s="159">
        <v>17921.024009449626</v>
      </c>
      <c r="AY26" s="160">
        <v>47188206.739762001</v>
      </c>
      <c r="AZ26" s="159">
        <v>19147.084415658814</v>
      </c>
      <c r="BA26" s="160">
        <v>45844055.687256061</v>
      </c>
      <c r="BB26" s="159">
        <v>20159.482227101547</v>
      </c>
      <c r="BC26" s="160">
        <v>45132847.215212658</v>
      </c>
      <c r="BD26" s="159">
        <v>20898.015536452502</v>
      </c>
      <c r="BE26" s="160">
        <v>45772923.429491922</v>
      </c>
      <c r="BF26" s="159">
        <v>20502.137687282266</v>
      </c>
      <c r="BG26" s="160">
        <v>40196696.171062484</v>
      </c>
      <c r="BH26" s="159">
        <v>20875.786652081493</v>
      </c>
      <c r="BI26" s="160">
        <v>42235682.796624757</v>
      </c>
      <c r="BJ26" s="159">
        <v>21544.434485687932</v>
      </c>
      <c r="BK26" s="160">
        <v>43406864.824384615</v>
      </c>
      <c r="BL26" s="159">
        <v>26667.162009965195</v>
      </c>
      <c r="BM26" s="160">
        <v>48576902.317352593</v>
      </c>
      <c r="BN26" s="159">
        <v>26231.971622163332</v>
      </c>
      <c r="BO26" s="160">
        <v>50444606.581195727</v>
      </c>
      <c r="BP26" s="159">
        <v>25897.637179596415</v>
      </c>
      <c r="BQ26" s="160">
        <v>56317519.763493955</v>
      </c>
      <c r="BR26" s="159">
        <v>26195.433587068757</v>
      </c>
      <c r="BS26" s="160">
        <v>58771812.841611594</v>
      </c>
      <c r="BT26" s="159">
        <v>26322.047607328775</v>
      </c>
      <c r="BU26" s="160">
        <v>67416291.55236654</v>
      </c>
      <c r="BV26" s="159">
        <v>28001.508445365627</v>
      </c>
      <c r="BW26" s="160">
        <v>60446014.048139565</v>
      </c>
      <c r="BX26" s="159">
        <v>29528.317469526864</v>
      </c>
      <c r="BY26" s="160">
        <v>56753426.176430628</v>
      </c>
      <c r="BZ26" s="159">
        <v>29792.688797224771</v>
      </c>
      <c r="CA26" s="160">
        <v>60903107.638062328</v>
      </c>
      <c r="CB26" s="159">
        <v>30854.23482336801</v>
      </c>
      <c r="CC26" s="160">
        <v>59505167.683411218</v>
      </c>
      <c r="CD26" s="159">
        <v>31914.002883483536</v>
      </c>
      <c r="CE26" s="160">
        <v>61161909.966080852</v>
      </c>
      <c r="CF26" s="159">
        <v>33219.519464718629</v>
      </c>
      <c r="CG26" s="160">
        <v>59791480.889352418</v>
      </c>
      <c r="CH26" s="159">
        <v>33733.652528851242</v>
      </c>
      <c r="CI26" s="160">
        <v>64565535.608310319</v>
      </c>
      <c r="CJ26" s="159">
        <v>34583.408339516078</v>
      </c>
      <c r="CK26" s="160">
        <v>64998478.471870281</v>
      </c>
      <c r="CL26" s="159">
        <v>35144.262060907633</v>
      </c>
      <c r="CM26" s="160">
        <v>62562409.550345339</v>
      </c>
      <c r="CN26" s="159">
        <v>35480.923915999068</v>
      </c>
      <c r="CO26" s="160">
        <v>67949517.391529799</v>
      </c>
      <c r="CP26" s="159">
        <v>36024.445266737028</v>
      </c>
      <c r="CQ26" s="160">
        <v>69984689.819690034</v>
      </c>
      <c r="CR26" s="159">
        <v>37014.31336398908</v>
      </c>
      <c r="CS26" s="160">
        <v>66332240.550203912</v>
      </c>
      <c r="CT26" s="159">
        <v>37324.033874879657</v>
      </c>
      <c r="CU26" s="160">
        <v>66608470.853110239</v>
      </c>
      <c r="CV26" s="159">
        <v>36308.518465839836</v>
      </c>
      <c r="CW26" s="160">
        <v>65374213.668113939</v>
      </c>
      <c r="CX26" s="159">
        <v>36805.569075016894</v>
      </c>
      <c r="CY26" s="160">
        <v>65080711.405517116</v>
      </c>
      <c r="CZ26" s="159">
        <v>36268.698213957963</v>
      </c>
      <c r="DA26" s="160">
        <v>66451508.86761377</v>
      </c>
      <c r="DB26" s="159">
        <v>36380.273647025322</v>
      </c>
      <c r="DC26" s="160">
        <v>70177547.865111843</v>
      </c>
      <c r="DD26" s="159">
        <v>36422.782200859452</v>
      </c>
      <c r="DE26" s="160">
        <v>69736879.94087556</v>
      </c>
      <c r="DF26" s="159">
        <v>37082.382670190789</v>
      </c>
      <c r="DG26" s="160">
        <v>71451447.400403723</v>
      </c>
      <c r="DH26" s="159">
        <v>37440.827023436053</v>
      </c>
      <c r="DI26" s="160">
        <v>73583206.165699333</v>
      </c>
      <c r="DJ26" s="159">
        <v>37695.334791962014</v>
      </c>
      <c r="DK26" s="160">
        <v>70912086.857291028</v>
      </c>
      <c r="DL26" s="159">
        <v>38627.790912847107</v>
      </c>
      <c r="DM26" s="160">
        <v>78355701.310892105</v>
      </c>
      <c r="DN26" s="159">
        <v>37960.222806133839</v>
      </c>
      <c r="DO26" s="160">
        <v>90818314.654762954</v>
      </c>
      <c r="DP26" s="159">
        <v>38315.483744344907</v>
      </c>
      <c r="DQ26" s="160">
        <v>98702601.899619728</v>
      </c>
      <c r="DR26" s="159">
        <v>39405.524571121219</v>
      </c>
      <c r="DS26" s="160">
        <v>101867615.62405121</v>
      </c>
      <c r="DT26" s="159">
        <v>39328.025622629022</v>
      </c>
      <c r="DU26" s="160">
        <v>122779736.31231044</v>
      </c>
      <c r="DV26" s="159">
        <v>40395.792541511168</v>
      </c>
      <c r="DW26" s="160">
        <v>127225336.73571317</v>
      </c>
      <c r="DX26" s="159">
        <v>40680.922151283092</v>
      </c>
      <c r="DY26" s="160">
        <v>122951985.06393044</v>
      </c>
      <c r="DZ26" s="159">
        <v>42660.265579971325</v>
      </c>
      <c r="EA26" s="160">
        <v>124397334.43119639</v>
      </c>
      <c r="EB26" s="159">
        <v>43738.26430666673</v>
      </c>
      <c r="EC26" s="160">
        <v>125964014.28998484</v>
      </c>
      <c r="ED26" s="159">
        <v>43437.462686507431</v>
      </c>
      <c r="EE26" s="160">
        <v>130343228.65802972</v>
      </c>
      <c r="EF26" s="159">
        <v>45080.234494744109</v>
      </c>
      <c r="EG26" s="160">
        <v>129841894.60114177</v>
      </c>
      <c r="EH26" s="159">
        <v>46551.341815820982</v>
      </c>
      <c r="EI26" s="160">
        <v>141435079.78533626</v>
      </c>
      <c r="EJ26" s="159">
        <v>46886.071579991811</v>
      </c>
      <c r="EK26" s="161">
        <v>137895218.54176652</v>
      </c>
      <c r="EL26" s="159">
        <v>47215.233354636941</v>
      </c>
      <c r="EM26" s="161">
        <v>140890256.33023664</v>
      </c>
      <c r="EN26" s="159">
        <v>48729.929834418348</v>
      </c>
      <c r="EO26" s="161">
        <v>135471154.13687637</v>
      </c>
      <c r="EP26" s="159">
        <v>48716.439084048754</v>
      </c>
      <c r="EQ26" s="161">
        <v>143474297.58204114</v>
      </c>
      <c r="ER26" s="159">
        <v>49492.642638157013</v>
      </c>
      <c r="ES26" s="161">
        <v>147962214.57818145</v>
      </c>
      <c r="ET26" s="159">
        <v>49844.389841071097</v>
      </c>
      <c r="EU26" s="161">
        <v>161981805.88602081</v>
      </c>
      <c r="EV26" s="159">
        <v>51760.717464093606</v>
      </c>
      <c r="EW26" s="161">
        <v>165165343.78487486</v>
      </c>
      <c r="EX26" s="159">
        <v>52264.863137952278</v>
      </c>
      <c r="EY26" s="161">
        <v>167102788.37055516</v>
      </c>
      <c r="EZ26" s="159">
        <v>52004.17247287881</v>
      </c>
      <c r="FA26" s="161">
        <v>180038965.14283118</v>
      </c>
      <c r="FB26" s="159">
        <v>52640.807830319951</v>
      </c>
      <c r="FC26" s="161">
        <v>172511296.97305471</v>
      </c>
      <c r="FD26" s="159">
        <v>52490.577375426503</v>
      </c>
      <c r="FE26" s="161">
        <v>213364223.82140741</v>
      </c>
      <c r="FF26" s="159">
        <v>59616.978926450101</v>
      </c>
      <c r="FG26" s="161">
        <v>224094858.25642255</v>
      </c>
      <c r="FH26" s="159">
        <v>62618.587305652036</v>
      </c>
      <c r="FI26" s="161">
        <v>242893743.04338592</v>
      </c>
      <c r="FJ26" s="159">
        <v>66850.102018616308</v>
      </c>
      <c r="FK26" s="161">
        <v>229462975.17890048</v>
      </c>
      <c r="FL26" s="159">
        <v>69049.042194648544</v>
      </c>
      <c r="FM26" s="161">
        <v>258030056.26760408</v>
      </c>
      <c r="FN26" s="159">
        <v>71665.875386194239</v>
      </c>
      <c r="FO26" s="161">
        <v>269225044.08705431</v>
      </c>
      <c r="FP26" s="159">
        <v>69535.791267517125</v>
      </c>
      <c r="FQ26" s="161">
        <v>266647508.05772257</v>
      </c>
      <c r="FR26" s="159">
        <v>76076.618211991343</v>
      </c>
      <c r="FS26" s="161">
        <v>302873189.36085147</v>
      </c>
      <c r="FT26" s="159">
        <v>75855.450117273038</v>
      </c>
      <c r="FU26" s="161">
        <v>301992683.78888273</v>
      </c>
      <c r="FV26" s="159">
        <v>75658.883972653683</v>
      </c>
      <c r="FW26" s="161">
        <v>301210122.51656991</v>
      </c>
      <c r="FX26" s="159">
        <v>75475.892499731432</v>
      </c>
      <c r="FY26" s="161">
        <v>342062028.12125778</v>
      </c>
      <c r="FZ26" s="159">
        <v>77235.041547999077</v>
      </c>
      <c r="GA26" s="161">
        <v>371515996.85418516</v>
      </c>
      <c r="GB26" s="159">
        <v>78390.850687235492</v>
      </c>
      <c r="GC26" s="161">
        <v>362735631.6595242</v>
      </c>
      <c r="GD26" s="159">
        <v>78773.86012131747</v>
      </c>
      <c r="GE26" s="161">
        <v>330163304.44927549</v>
      </c>
      <c r="GF26" s="159">
        <v>79270.759376059505</v>
      </c>
      <c r="GG26" s="161">
        <v>321344633.52829498</v>
      </c>
      <c r="GH26" s="428">
        <v>82109.34305269437</v>
      </c>
      <c r="GI26" s="161">
        <v>313826014.61455053</v>
      </c>
      <c r="GJ26" s="428">
        <v>81236.577298273027</v>
      </c>
      <c r="GK26" s="161">
        <v>312135300.95315444</v>
      </c>
      <c r="GL26" s="428">
        <v>81359.821093709965</v>
      </c>
      <c r="GM26" s="161">
        <v>337483792.28955269</v>
      </c>
      <c r="GN26" s="428">
        <v>82539.838708708427</v>
      </c>
      <c r="GO26" s="161">
        <v>343713221.74919075</v>
      </c>
      <c r="GP26" s="428">
        <v>82400.395636843095</v>
      </c>
      <c r="GQ26" s="161">
        <v>363315704.42218673</v>
      </c>
    </row>
    <row r="27" spans="1:199" ht="13" x14ac:dyDescent="0.3">
      <c r="A27" s="14" t="s">
        <v>48</v>
      </c>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21"/>
      <c r="AK27" s="8"/>
      <c r="AL27" s="21"/>
      <c r="AM27" s="8"/>
      <c r="AN27" s="8"/>
      <c r="AO27" s="8"/>
      <c r="AP27" s="8"/>
      <c r="AQ27" s="8"/>
      <c r="AR27" s="8"/>
      <c r="AS27" s="8"/>
      <c r="AT27" s="21"/>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31"/>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21"/>
      <c r="FG27" s="21"/>
      <c r="FH27" s="21"/>
      <c r="FI27" s="21"/>
      <c r="FJ27" s="21"/>
      <c r="FK27" s="21"/>
      <c r="FL27" s="21"/>
      <c r="FM27" s="21"/>
      <c r="FN27" s="21"/>
      <c r="FO27" s="21"/>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row>
  </sheetData>
  <mergeCells count="98">
    <mergeCell ref="GD5:GE5"/>
    <mergeCell ref="GH5:GI5"/>
    <mergeCell ref="FH5:FI5"/>
    <mergeCell ref="FF5:FG5"/>
    <mergeCell ref="EV5:EW5"/>
    <mergeCell ref="ET5:EU5"/>
    <mergeCell ref="FD5:FE5"/>
    <mergeCell ref="FB5:FC5"/>
    <mergeCell ref="EX5:EY5"/>
    <mergeCell ref="DR5:DS5"/>
    <mergeCell ref="EF5:EG5"/>
    <mergeCell ref="EB5:EC5"/>
    <mergeCell ref="DT5:DU5"/>
    <mergeCell ref="DV5:DW5"/>
    <mergeCell ref="ED5:EE5"/>
    <mergeCell ref="DX5:DY5"/>
    <mergeCell ref="DZ5:EA5"/>
    <mergeCell ref="CV5:CW5"/>
    <mergeCell ref="DD5:DE5"/>
    <mergeCell ref="DF5:DG5"/>
    <mergeCell ref="DL5:DM5"/>
    <mergeCell ref="DP5:DQ5"/>
    <mergeCell ref="AR5:AS5"/>
    <mergeCell ref="BB5:BC5"/>
    <mergeCell ref="BH5:BI5"/>
    <mergeCell ref="BL5:BM5"/>
    <mergeCell ref="BF5:BG5"/>
    <mergeCell ref="BD5:BE5"/>
    <mergeCell ref="AX5:AY5"/>
    <mergeCell ref="AT5:AU5"/>
    <mergeCell ref="AV5:AW5"/>
    <mergeCell ref="AZ5:BA5"/>
    <mergeCell ref="AP5:AQ5"/>
    <mergeCell ref="AD5:AE5"/>
    <mergeCell ref="AH5:AI5"/>
    <mergeCell ref="AL5:AM5"/>
    <mergeCell ref="AJ5:AK5"/>
    <mergeCell ref="AN5:AO5"/>
    <mergeCell ref="AF5:AG5"/>
    <mergeCell ref="CB5:CC5"/>
    <mergeCell ref="DN5:DO5"/>
    <mergeCell ref="CF5:CG5"/>
    <mergeCell ref="CJ5:CK5"/>
    <mergeCell ref="CH5:CI5"/>
    <mergeCell ref="CD5:CE5"/>
    <mergeCell ref="CR5:CS5"/>
    <mergeCell ref="CP5:CQ5"/>
    <mergeCell ref="DH5:DI5"/>
    <mergeCell ref="DJ5:DK5"/>
    <mergeCell ref="CL5:CM5"/>
    <mergeCell ref="CN5:CO5"/>
    <mergeCell ref="CT5:CU5"/>
    <mergeCell ref="CX5:CY5"/>
    <mergeCell ref="CZ5:DA5"/>
    <mergeCell ref="DB5:DC5"/>
    <mergeCell ref="AB5:AC5"/>
    <mergeCell ref="P5:Q5"/>
    <mergeCell ref="R5:S5"/>
    <mergeCell ref="Z5:AA5"/>
    <mergeCell ref="D5:E5"/>
    <mergeCell ref="F5:G5"/>
    <mergeCell ref="H5:I5"/>
    <mergeCell ref="J5:K5"/>
    <mergeCell ref="V5:W5"/>
    <mergeCell ref="X5:Y5"/>
    <mergeCell ref="T5:U5"/>
    <mergeCell ref="L5:M5"/>
    <mergeCell ref="N5:O5"/>
    <mergeCell ref="BZ5:CA5"/>
    <mergeCell ref="BJ5:BK5"/>
    <mergeCell ref="BP5:BQ5"/>
    <mergeCell ref="BV5:BW5"/>
    <mergeCell ref="BT5:BU5"/>
    <mergeCell ref="BR5:BS5"/>
    <mergeCell ref="BN5:BO5"/>
    <mergeCell ref="BX5:BY5"/>
    <mergeCell ref="ER5:ES5"/>
    <mergeCell ref="EN5:EO5"/>
    <mergeCell ref="EP5:EQ5"/>
    <mergeCell ref="EH5:EI5"/>
    <mergeCell ref="EL5:EM5"/>
    <mergeCell ref="EJ5:EK5"/>
    <mergeCell ref="GP5:GQ5"/>
    <mergeCell ref="EZ5:FA5"/>
    <mergeCell ref="GB5:GC5"/>
    <mergeCell ref="FT5:FU5"/>
    <mergeCell ref="FR5:FS5"/>
    <mergeCell ref="FP5:FQ5"/>
    <mergeCell ref="FJ5:FK5"/>
    <mergeCell ref="FN5:FO5"/>
    <mergeCell ref="FL5:FM5"/>
    <mergeCell ref="FV5:FW5"/>
    <mergeCell ref="FX5:FY5"/>
    <mergeCell ref="FZ5:GA5"/>
    <mergeCell ref="GN5:GO5"/>
    <mergeCell ref="GL5:GM5"/>
    <mergeCell ref="GJ5:GK5"/>
    <mergeCell ref="GF5:GG5"/>
  </mergeCells>
  <phoneticPr fontId="0" type="noConversion"/>
  <printOptions horizontalCentered="1" verticalCentered="1"/>
  <pageMargins left="0.74803149606299213" right="0.74803149606299213" top="0.78" bottom="0.9" header="0" footer="0"/>
  <pageSetup scale="12" orientation="landscape" cellComments="asDisplayed"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pageSetUpPr fitToPage="1"/>
  </sheetPr>
  <dimension ref="A2:CW28"/>
  <sheetViews>
    <sheetView showGridLines="0" zoomScaleNormal="100" workbookViewId="0">
      <pane xSplit="3" ySplit="4" topLeftCell="CF5" activePane="bottomRight" state="frozen"/>
      <selection pane="topRight" activeCell="D1" sqref="D1"/>
      <selection pane="bottomLeft" activeCell="A5" sqref="A5"/>
      <selection pane="bottomRight" activeCell="CW16" sqref="CW16"/>
    </sheetView>
  </sheetViews>
  <sheetFormatPr baseColWidth="10" defaultColWidth="10.90625" defaultRowHeight="12.5" x14ac:dyDescent="0.25"/>
  <cols>
    <col min="1" max="1" width="2.90625" customWidth="1"/>
    <col min="2" max="2" width="3.08984375" customWidth="1"/>
    <col min="3" max="3" width="42.453125" customWidth="1"/>
    <col min="4" max="68" width="11.453125" customWidth="1"/>
    <col min="70" max="72" width="11.453125" customWidth="1"/>
    <col min="74" max="74" width="12" bestFit="1" customWidth="1"/>
    <col min="89" max="89" width="11.453125" bestFit="1" customWidth="1"/>
    <col min="90" max="101" width="11.453125" customWidth="1"/>
  </cols>
  <sheetData>
    <row r="2" spans="1:101" ht="13" x14ac:dyDescent="0.3">
      <c r="A2" s="1" t="s">
        <v>67</v>
      </c>
    </row>
    <row r="3" spans="1:101" x14ac:dyDescent="0.25">
      <c r="A3" s="2" t="s">
        <v>33</v>
      </c>
    </row>
    <row r="4" spans="1:101" ht="13" thickBot="1" x14ac:dyDescent="0.3"/>
    <row r="5" spans="1:101" ht="13.5" thickBot="1" x14ac:dyDescent="0.35">
      <c r="A5" s="265"/>
      <c r="B5" s="266"/>
      <c r="C5" s="267"/>
      <c r="D5" s="279">
        <v>35400</v>
      </c>
      <c r="E5" s="279">
        <v>35765</v>
      </c>
      <c r="F5" s="279">
        <v>36130</v>
      </c>
      <c r="G5" s="279">
        <v>36495</v>
      </c>
      <c r="H5" s="279">
        <v>36861</v>
      </c>
      <c r="I5" s="279">
        <v>37226</v>
      </c>
      <c r="J5" s="213">
        <v>37316</v>
      </c>
      <c r="K5" s="211">
        <v>37408</v>
      </c>
      <c r="L5" s="211">
        <v>37500</v>
      </c>
      <c r="M5" s="212">
        <v>37591</v>
      </c>
      <c r="N5" s="213">
        <v>37681</v>
      </c>
      <c r="O5" s="211">
        <v>37773</v>
      </c>
      <c r="P5" s="211">
        <v>37865</v>
      </c>
      <c r="Q5" s="212">
        <v>37956</v>
      </c>
      <c r="R5" s="213">
        <v>38047</v>
      </c>
      <c r="S5" s="211">
        <v>38139</v>
      </c>
      <c r="T5" s="211">
        <v>38231</v>
      </c>
      <c r="U5" s="212">
        <v>38322</v>
      </c>
      <c r="V5" s="213">
        <v>38412</v>
      </c>
      <c r="W5" s="211">
        <v>38504</v>
      </c>
      <c r="X5" s="211">
        <v>38596</v>
      </c>
      <c r="Y5" s="212">
        <v>38687</v>
      </c>
      <c r="Z5" s="213">
        <v>38777</v>
      </c>
      <c r="AA5" s="211">
        <v>38869</v>
      </c>
      <c r="AB5" s="211">
        <v>38961</v>
      </c>
      <c r="AC5" s="212">
        <v>39052</v>
      </c>
      <c r="AD5" s="213">
        <v>39142</v>
      </c>
      <c r="AE5" s="211">
        <v>39234</v>
      </c>
      <c r="AF5" s="211">
        <v>39326</v>
      </c>
      <c r="AG5" s="212">
        <v>39417</v>
      </c>
      <c r="AH5" s="213">
        <v>39508</v>
      </c>
      <c r="AI5" s="211">
        <v>39600</v>
      </c>
      <c r="AJ5" s="211">
        <v>39692</v>
      </c>
      <c r="AK5" s="212">
        <v>39783</v>
      </c>
      <c r="AL5" s="213">
        <v>39873</v>
      </c>
      <c r="AM5" s="211">
        <v>39965</v>
      </c>
      <c r="AN5" s="211">
        <v>40057</v>
      </c>
      <c r="AO5" s="212">
        <v>40148</v>
      </c>
      <c r="AP5" s="213">
        <v>40238</v>
      </c>
      <c r="AQ5" s="211">
        <v>40330</v>
      </c>
      <c r="AR5" s="211">
        <v>40422</v>
      </c>
      <c r="AS5" s="212">
        <v>40513</v>
      </c>
      <c r="AT5" s="213">
        <v>40603</v>
      </c>
      <c r="AU5" s="211">
        <v>40695</v>
      </c>
      <c r="AV5" s="211">
        <v>40787</v>
      </c>
      <c r="AW5" s="212">
        <v>40878</v>
      </c>
      <c r="AX5" s="213">
        <v>40969</v>
      </c>
      <c r="AY5" s="211">
        <v>41061</v>
      </c>
      <c r="AZ5" s="211">
        <v>41153</v>
      </c>
      <c r="BA5" s="212">
        <v>41244</v>
      </c>
      <c r="BB5" s="213">
        <v>41334</v>
      </c>
      <c r="BC5" s="211">
        <v>41426</v>
      </c>
      <c r="BD5" s="211">
        <v>41518</v>
      </c>
      <c r="BE5" s="212">
        <v>41609</v>
      </c>
      <c r="BF5" s="213">
        <v>41699</v>
      </c>
      <c r="BG5" s="211">
        <v>41791</v>
      </c>
      <c r="BH5" s="211">
        <v>41883</v>
      </c>
      <c r="BI5" s="212">
        <v>41974</v>
      </c>
      <c r="BJ5" s="213">
        <v>42064</v>
      </c>
      <c r="BK5" s="211">
        <v>42156</v>
      </c>
      <c r="BL5" s="211">
        <v>42248</v>
      </c>
      <c r="BM5" s="212">
        <v>42339</v>
      </c>
      <c r="BN5" s="213">
        <v>42430</v>
      </c>
      <c r="BO5" s="211">
        <v>42522</v>
      </c>
      <c r="BP5" s="211">
        <v>42614</v>
      </c>
      <c r="BQ5" s="212">
        <v>42705</v>
      </c>
      <c r="BR5" s="213">
        <v>42795</v>
      </c>
      <c r="BS5" s="211">
        <v>42887</v>
      </c>
      <c r="BT5" s="211">
        <v>42979</v>
      </c>
      <c r="BU5" s="391">
        <v>43070</v>
      </c>
      <c r="BV5" s="213">
        <v>43160</v>
      </c>
      <c r="BW5" s="211">
        <v>43252</v>
      </c>
      <c r="BX5" s="211">
        <v>43344</v>
      </c>
      <c r="BY5" s="212">
        <v>43435</v>
      </c>
      <c r="BZ5" s="213">
        <v>43525</v>
      </c>
      <c r="CA5" s="211">
        <v>43617</v>
      </c>
      <c r="CB5" s="211">
        <v>43709</v>
      </c>
      <c r="CC5" s="212">
        <v>43800</v>
      </c>
      <c r="CD5" s="213">
        <v>43891</v>
      </c>
      <c r="CE5" s="213">
        <v>43983</v>
      </c>
      <c r="CF5" s="213">
        <v>44075</v>
      </c>
      <c r="CG5" s="213">
        <v>44166</v>
      </c>
      <c r="CH5" s="213">
        <v>44256</v>
      </c>
      <c r="CI5" s="213">
        <v>44348</v>
      </c>
      <c r="CJ5" s="213">
        <v>44440</v>
      </c>
      <c r="CK5" s="213">
        <v>44531</v>
      </c>
      <c r="CL5" s="213">
        <v>44621</v>
      </c>
      <c r="CM5" s="213">
        <v>44713</v>
      </c>
      <c r="CN5" s="213">
        <v>44805</v>
      </c>
      <c r="CO5" s="213">
        <v>44896</v>
      </c>
      <c r="CP5" s="213">
        <v>44986</v>
      </c>
      <c r="CQ5" s="213">
        <v>45078</v>
      </c>
      <c r="CR5" s="213">
        <v>45170</v>
      </c>
      <c r="CS5" s="213">
        <v>45261</v>
      </c>
      <c r="CT5" s="213">
        <v>45352</v>
      </c>
      <c r="CU5" s="213">
        <v>45444</v>
      </c>
      <c r="CV5" s="213">
        <v>45536</v>
      </c>
      <c r="CW5" s="213">
        <v>45627</v>
      </c>
    </row>
    <row r="6" spans="1:101" ht="13" x14ac:dyDescent="0.3">
      <c r="A6" s="41" t="s">
        <v>1</v>
      </c>
      <c r="B6" s="10" t="s">
        <v>2</v>
      </c>
      <c r="C6" s="264"/>
      <c r="D6" s="280">
        <v>6.0955271752651852</v>
      </c>
      <c r="E6" s="280">
        <v>7.2233865551359271</v>
      </c>
      <c r="F6" s="280">
        <v>9.4222119147295889</v>
      </c>
      <c r="G6" s="280">
        <v>12.60312712425595</v>
      </c>
      <c r="H6" s="280">
        <v>15.413413641554316</v>
      </c>
      <c r="I6" s="280">
        <v>18.605496503575019</v>
      </c>
      <c r="J6" s="272">
        <v>17.16808023002821</v>
      </c>
      <c r="K6" s="262">
        <v>18.026679547787435</v>
      </c>
      <c r="L6" s="262">
        <v>21.26795171416429</v>
      </c>
      <c r="M6" s="273">
        <v>21.157106090023131</v>
      </c>
      <c r="N6" s="272">
        <v>22.122606840781565</v>
      </c>
      <c r="O6" s="262">
        <v>20.877824654922733</v>
      </c>
      <c r="P6" s="262">
        <v>21.682032917820827</v>
      </c>
      <c r="Q6" s="273">
        <v>20.99374686316612</v>
      </c>
      <c r="R6" s="272">
        <v>19.773270532454358</v>
      </c>
      <c r="S6" s="262">
        <v>19.605244815032133</v>
      </c>
      <c r="T6" s="262">
        <v>18.679374984818615</v>
      </c>
      <c r="U6" s="273">
        <v>17.443998475657967</v>
      </c>
      <c r="V6" s="272">
        <v>16.991694509047687</v>
      </c>
      <c r="W6" s="262">
        <v>14.787718785121276</v>
      </c>
      <c r="X6" s="262">
        <v>14.173072212835322</v>
      </c>
      <c r="Y6" s="273">
        <v>14.092188923458435</v>
      </c>
      <c r="Z6" s="272">
        <v>13.282194570280939</v>
      </c>
      <c r="AA6" s="262">
        <v>14.493746189271143</v>
      </c>
      <c r="AB6" s="262">
        <v>14.233934403747964</v>
      </c>
      <c r="AC6" s="273">
        <v>13.787329491728565</v>
      </c>
      <c r="AD6" s="272">
        <v>12.745092801902935</v>
      </c>
      <c r="AE6" s="262">
        <v>11.362928462548902</v>
      </c>
      <c r="AF6" s="262">
        <v>11.320816219679489</v>
      </c>
      <c r="AG6" s="273">
        <v>11.120659013890858</v>
      </c>
      <c r="AH6" s="272">
        <v>10.013471130604522</v>
      </c>
      <c r="AI6" s="262">
        <v>10.163364404834999</v>
      </c>
      <c r="AJ6" s="262">
        <v>10.970179423365609</v>
      </c>
      <c r="AK6" s="273">
        <v>11.455797001616656</v>
      </c>
      <c r="AL6" s="272">
        <v>13.443526724582711</v>
      </c>
      <c r="AM6" s="262">
        <v>11.554146558904598</v>
      </c>
      <c r="AN6" s="262">
        <v>10.49415195435844</v>
      </c>
      <c r="AO6" s="273">
        <v>11.901442370678216</v>
      </c>
      <c r="AP6" s="272">
        <v>10.851816461777528</v>
      </c>
      <c r="AQ6" s="262">
        <v>10.979698293371465</v>
      </c>
      <c r="AR6" s="262">
        <v>10.390503001070675</v>
      </c>
      <c r="AS6" s="273">
        <v>10.900645939729998</v>
      </c>
      <c r="AT6" s="272">
        <v>10.421945500760851</v>
      </c>
      <c r="AU6" s="262">
        <v>9.475686668250539</v>
      </c>
      <c r="AV6" s="262">
        <v>10.367389467131417</v>
      </c>
      <c r="AW6" s="273">
        <v>10.335688939010588</v>
      </c>
      <c r="AX6" s="272">
        <v>9.368529265767723</v>
      </c>
      <c r="AY6" s="262">
        <v>9.0761155410532339</v>
      </c>
      <c r="AZ6" s="262">
        <v>9.1501948353870244</v>
      </c>
      <c r="BA6" s="273">
        <v>8.9300015317508858</v>
      </c>
      <c r="BB6" s="272">
        <v>9.1799657979165339</v>
      </c>
      <c r="BC6" s="262">
        <v>9.337808990377571</v>
      </c>
      <c r="BD6" s="262">
        <v>9.6915421310112304</v>
      </c>
      <c r="BE6" s="273">
        <v>9.623276468396849</v>
      </c>
      <c r="BF6" s="272">
        <v>10.082722132700894</v>
      </c>
      <c r="BG6" s="262">
        <v>9.4473854479625157</v>
      </c>
      <c r="BH6" s="262">
        <v>9.8858018677549833</v>
      </c>
      <c r="BI6" s="273">
        <v>11.766532836164805</v>
      </c>
      <c r="BJ6" s="272">
        <v>13.295176675738988</v>
      </c>
      <c r="BK6" s="262">
        <v>13.085911002118603</v>
      </c>
      <c r="BL6" s="262">
        <v>15.835371652684515</v>
      </c>
      <c r="BM6" s="273">
        <v>16.104335891036534</v>
      </c>
      <c r="BN6" s="272">
        <v>15.793194414347573</v>
      </c>
      <c r="BO6" s="262">
        <v>15.095078746865804</v>
      </c>
      <c r="BP6" s="262">
        <v>14.646500691070678</v>
      </c>
      <c r="BQ6" s="273">
        <v>15.521252747721755</v>
      </c>
      <c r="BR6" s="272">
        <v>15.004680827816383</v>
      </c>
      <c r="BS6" s="262">
        <v>15.605910189346753</v>
      </c>
      <c r="BT6" s="262">
        <v>15.469993910863819</v>
      </c>
      <c r="BU6" s="392">
        <v>15.486867532476944</v>
      </c>
      <c r="BV6" s="272">
        <v>14.60009137524021</v>
      </c>
      <c r="BW6" s="262">
        <v>15.065719973020297</v>
      </c>
      <c r="BX6" s="262">
        <v>15.02650600388418</v>
      </c>
      <c r="BY6" s="273">
        <v>16.611848781482752</v>
      </c>
      <c r="BZ6" s="272">
        <v>16.285591785253935</v>
      </c>
      <c r="CA6" s="262">
        <v>15.983119629787634</v>
      </c>
      <c r="CB6" s="262">
        <v>16.933412731770417</v>
      </c>
      <c r="CC6" s="273">
        <v>15.990254754079809</v>
      </c>
      <c r="CD6" s="272">
        <v>20.132457138133393</v>
      </c>
      <c r="CE6" s="272">
        <v>21.387318498171286</v>
      </c>
      <c r="CF6" s="272">
        <v>23.395130796570257</v>
      </c>
      <c r="CG6" s="272">
        <v>23.009750853634774</v>
      </c>
      <c r="CH6" s="272">
        <v>24.758434638583982</v>
      </c>
      <c r="CI6" s="272">
        <v>24.548553064706134</v>
      </c>
      <c r="CJ6" s="272">
        <v>23.693551536797877</v>
      </c>
      <c r="CK6" s="272">
        <v>24.517732034920677</v>
      </c>
      <c r="CL6" s="272">
        <v>21.837785842187309</v>
      </c>
      <c r="CM6" s="272">
        <v>22.57915192378174</v>
      </c>
      <c r="CN6" s="272">
        <v>23.507143461824619</v>
      </c>
      <c r="CO6" s="272">
        <v>24.843704652143224</v>
      </c>
      <c r="CP6" s="272">
        <v>22.999006304422839</v>
      </c>
      <c r="CQ6" s="272">
        <v>20.736092163224175</v>
      </c>
      <c r="CR6" s="272">
        <v>19.95840384349064</v>
      </c>
      <c r="CS6" s="272">
        <v>19.355992111288479</v>
      </c>
      <c r="CT6" s="272">
        <v>19.189108125414556</v>
      </c>
      <c r="CU6" s="272">
        <v>20.300342505617394</v>
      </c>
      <c r="CV6" s="272">
        <v>20.040040240770178</v>
      </c>
      <c r="CW6" s="272">
        <v>21.12258970326392</v>
      </c>
    </row>
    <row r="7" spans="1:101" ht="3.75" customHeight="1" x14ac:dyDescent="0.3">
      <c r="A7" s="150"/>
      <c r="B7" s="8"/>
      <c r="C7" s="263"/>
      <c r="D7" s="280"/>
      <c r="E7" s="280"/>
      <c r="F7" s="280"/>
      <c r="G7" s="280"/>
      <c r="H7" s="280"/>
      <c r="I7" s="280"/>
      <c r="J7" s="272"/>
      <c r="K7" s="262"/>
      <c r="L7" s="262"/>
      <c r="M7" s="273"/>
      <c r="N7" s="272"/>
      <c r="O7" s="262"/>
      <c r="P7" s="262"/>
      <c r="Q7" s="273"/>
      <c r="R7" s="272"/>
      <c r="S7" s="262"/>
      <c r="T7" s="262"/>
      <c r="U7" s="273"/>
      <c r="V7" s="272"/>
      <c r="W7" s="262"/>
      <c r="X7" s="262"/>
      <c r="Y7" s="273"/>
      <c r="Z7" s="272"/>
      <c r="AA7" s="262"/>
      <c r="AB7" s="262"/>
      <c r="AC7" s="273"/>
      <c r="AD7" s="272"/>
      <c r="AE7" s="262"/>
      <c r="AF7" s="262"/>
      <c r="AG7" s="273"/>
      <c r="AH7" s="272"/>
      <c r="AI7" s="262"/>
      <c r="AJ7" s="262"/>
      <c r="AK7" s="273"/>
      <c r="AL7" s="272"/>
      <c r="AM7" s="262"/>
      <c r="AN7" s="262"/>
      <c r="AO7" s="273"/>
      <c r="AP7" s="272"/>
      <c r="AQ7" s="262"/>
      <c r="AR7" s="262"/>
      <c r="AS7" s="273"/>
      <c r="AT7" s="272"/>
      <c r="AU7" s="262"/>
      <c r="AV7" s="262"/>
      <c r="AW7" s="273"/>
      <c r="AX7" s="272"/>
      <c r="AY7" s="262"/>
      <c r="AZ7" s="262"/>
      <c r="BA7" s="273"/>
      <c r="BB7" s="272"/>
      <c r="BC7" s="262"/>
      <c r="BD7" s="262"/>
      <c r="BE7" s="273"/>
      <c r="BF7" s="272"/>
      <c r="BG7" s="262"/>
      <c r="BH7" s="262"/>
      <c r="BI7" s="273"/>
      <c r="BJ7" s="272"/>
      <c r="BK7" s="262"/>
      <c r="BL7" s="262"/>
      <c r="BM7" s="273"/>
      <c r="BN7" s="272"/>
      <c r="BO7" s="262"/>
      <c r="BP7" s="262"/>
      <c r="BQ7" s="273"/>
      <c r="BR7" s="272"/>
      <c r="BS7" s="262"/>
      <c r="BT7" s="262"/>
      <c r="BU7" s="392"/>
      <c r="BV7" s="272"/>
      <c r="BW7" s="262"/>
      <c r="BX7" s="262"/>
      <c r="BY7" s="273"/>
      <c r="BZ7" s="272"/>
      <c r="CA7" s="262"/>
      <c r="CB7" s="262"/>
      <c r="CC7" s="273"/>
      <c r="CD7" s="272"/>
      <c r="CE7" s="272"/>
      <c r="CF7" s="272"/>
      <c r="CG7" s="272"/>
      <c r="CH7" s="272"/>
      <c r="CI7" s="272"/>
      <c r="CJ7" s="272"/>
      <c r="CK7" s="272"/>
      <c r="CL7" s="272"/>
      <c r="CM7" s="272"/>
      <c r="CN7" s="272"/>
      <c r="CO7" s="272"/>
      <c r="CP7" s="272"/>
      <c r="CQ7" s="272"/>
      <c r="CR7" s="272"/>
      <c r="CS7" s="272"/>
      <c r="CT7" s="272"/>
      <c r="CU7" s="272"/>
      <c r="CV7" s="272"/>
      <c r="CW7" s="272"/>
    </row>
    <row r="8" spans="1:101" ht="13" x14ac:dyDescent="0.3">
      <c r="A8" s="41" t="s">
        <v>10</v>
      </c>
      <c r="B8" s="10" t="s">
        <v>36</v>
      </c>
      <c r="C8" s="264"/>
      <c r="D8" s="280">
        <v>9.8417128644218518E-2</v>
      </c>
      <c r="E8" s="280">
        <v>0.27024701675155133</v>
      </c>
      <c r="F8" s="280">
        <v>0.35269359288034652</v>
      </c>
      <c r="G8" s="280">
        <v>0.39674862298094105</v>
      </c>
      <c r="H8" s="280">
        <v>0.36058664032181714</v>
      </c>
      <c r="I8" s="280">
        <v>0.46463475284888084</v>
      </c>
      <c r="J8" s="272">
        <v>0.45636751385934743</v>
      </c>
      <c r="K8" s="262">
        <v>0.47551971144382638</v>
      </c>
      <c r="L8" s="262">
        <v>0.55599715268628858</v>
      </c>
      <c r="M8" s="273">
        <v>0.50391369987173895</v>
      </c>
      <c r="N8" s="272">
        <v>0.50743430881622942</v>
      </c>
      <c r="O8" s="262">
        <v>0.49862145321158496</v>
      </c>
      <c r="P8" s="262">
        <v>0.51922438923684844</v>
      </c>
      <c r="Q8" s="273">
        <v>0.44356614311468201</v>
      </c>
      <c r="R8" s="272">
        <v>0.42914199679971898</v>
      </c>
      <c r="S8" s="262">
        <v>0.43032617911305976</v>
      </c>
      <c r="T8" s="262">
        <v>0.40698149181415277</v>
      </c>
      <c r="U8" s="273">
        <v>0.33104008492220122</v>
      </c>
      <c r="V8" s="272">
        <v>0.33149758069208185</v>
      </c>
      <c r="W8" s="262">
        <v>0.31234689550227074</v>
      </c>
      <c r="X8" s="262">
        <v>0.3082755721132755</v>
      </c>
      <c r="Y8" s="273">
        <v>0.29467020335582739</v>
      </c>
      <c r="Z8" s="272">
        <v>0.28714170611406586</v>
      </c>
      <c r="AA8" s="262">
        <v>0.32656748762555454</v>
      </c>
      <c r="AB8" s="262">
        <v>0.29559083565419986</v>
      </c>
      <c r="AC8" s="273">
        <v>0.20660871719173016</v>
      </c>
      <c r="AD8" s="272">
        <v>0.19736178679420902</v>
      </c>
      <c r="AE8" s="262">
        <v>0.17289470900533754</v>
      </c>
      <c r="AF8" s="262">
        <v>0.3332605094261134</v>
      </c>
      <c r="AG8" s="273">
        <v>0.33485300642077775</v>
      </c>
      <c r="AH8" s="272">
        <v>0.32432532564471517</v>
      </c>
      <c r="AI8" s="262">
        <v>0.32101744415383904</v>
      </c>
      <c r="AJ8" s="262">
        <v>0.32818044651479933</v>
      </c>
      <c r="AK8" s="273">
        <v>0.32715650851809747</v>
      </c>
      <c r="AL8" s="272">
        <v>0.34240097277300197</v>
      </c>
      <c r="AM8" s="262">
        <v>0.30546618587891716</v>
      </c>
      <c r="AN8" s="262">
        <v>0.28619466132988808</v>
      </c>
      <c r="AO8" s="273">
        <v>0.31162354434996614</v>
      </c>
      <c r="AP8" s="272">
        <v>0.311508143284078</v>
      </c>
      <c r="AQ8" s="262">
        <v>0.29999653207194044</v>
      </c>
      <c r="AR8" s="262">
        <v>0.28270446094803414</v>
      </c>
      <c r="AS8" s="273">
        <v>0.29597396310601498</v>
      </c>
      <c r="AT8" s="272">
        <v>0.28142132131150305</v>
      </c>
      <c r="AU8" s="262">
        <v>0.28726025258782067</v>
      </c>
      <c r="AV8" s="262">
        <v>0.28421241981034578</v>
      </c>
      <c r="AW8" s="273">
        <v>0.31425946656945758</v>
      </c>
      <c r="AX8" s="272">
        <v>0.27734468425248393</v>
      </c>
      <c r="AY8" s="262">
        <v>0.28019766308799143</v>
      </c>
      <c r="AZ8" s="262">
        <v>0.27589082001690635</v>
      </c>
      <c r="BA8" s="273">
        <v>0.26886869506457717</v>
      </c>
      <c r="BB8" s="272">
        <v>0.26734052666231467</v>
      </c>
      <c r="BC8" s="262">
        <v>0.27265152828028144</v>
      </c>
      <c r="BD8" s="262">
        <v>0.27990189279405564</v>
      </c>
      <c r="BE8" s="273">
        <v>0.27541805133439873</v>
      </c>
      <c r="BF8" s="272">
        <v>0.2699915691873796</v>
      </c>
      <c r="BG8" s="262">
        <v>0.25904036919175372</v>
      </c>
      <c r="BH8" s="262">
        <v>0.26555591828697217</v>
      </c>
      <c r="BI8" s="273">
        <v>0.292229360708189</v>
      </c>
      <c r="BJ8" s="272">
        <v>0.30292999765326778</v>
      </c>
      <c r="BK8" s="262">
        <v>0.29651572258171754</v>
      </c>
      <c r="BL8" s="262">
        <v>0.33160001505225506</v>
      </c>
      <c r="BM8" s="273">
        <v>0.34406927621699201</v>
      </c>
      <c r="BN8" s="272">
        <v>0.32353327467202603</v>
      </c>
      <c r="BO8" s="262">
        <v>0.30911565466820184</v>
      </c>
      <c r="BP8" s="262">
        <v>0.2944509116905677</v>
      </c>
      <c r="BQ8" s="273">
        <v>0.28119569611047446</v>
      </c>
      <c r="BR8" s="272">
        <v>0.27975370057510995</v>
      </c>
      <c r="BS8" s="262">
        <v>0.27869616194805713</v>
      </c>
      <c r="BT8" s="262">
        <v>0.26932896610926721</v>
      </c>
      <c r="BU8" s="392">
        <v>0.2694999922593368</v>
      </c>
      <c r="BV8" s="272">
        <v>0.2456435374656227</v>
      </c>
      <c r="BW8" s="262">
        <v>0.25829701672152167</v>
      </c>
      <c r="BX8" s="262">
        <v>0.24670570296878597</v>
      </c>
      <c r="BY8" s="273">
        <v>0.25833847312665026</v>
      </c>
      <c r="BZ8" s="272">
        <v>0.24997182231097348</v>
      </c>
      <c r="CA8" s="262">
        <v>0.25120970226762196</v>
      </c>
      <c r="CB8" s="262">
        <v>0.2824189588753942</v>
      </c>
      <c r="CC8" s="273">
        <v>0.23777866540442405</v>
      </c>
      <c r="CD8" s="272">
        <v>0.27158485593535159</v>
      </c>
      <c r="CE8" s="272">
        <v>0.26058663034726759</v>
      </c>
      <c r="CF8" s="272">
        <v>0.26686565634296744</v>
      </c>
      <c r="CG8" s="272">
        <v>0.24095254515564285</v>
      </c>
      <c r="CH8" s="272">
        <v>0.24522067510132306</v>
      </c>
      <c r="CI8" s="272">
        <v>0.22928626952712469</v>
      </c>
      <c r="CJ8" s="272">
        <v>0.28221530664514083</v>
      </c>
      <c r="CK8" s="272">
        <v>0.34715963360800395</v>
      </c>
      <c r="CL8" s="272">
        <v>0.32488199993418554</v>
      </c>
      <c r="CM8" s="272">
        <v>0.32560337883550255</v>
      </c>
      <c r="CN8" s="272">
        <v>0.31427025077153997</v>
      </c>
      <c r="CO8" s="272">
        <v>0.27537078070097615</v>
      </c>
      <c r="CP8" s="272">
        <v>0.34251296374448098</v>
      </c>
      <c r="CQ8" s="272">
        <v>0.29117190908139279</v>
      </c>
      <c r="CR8" s="272">
        <v>0.2811073045694506</v>
      </c>
      <c r="CS8" s="272">
        <v>0.28077571581531663</v>
      </c>
      <c r="CT8" s="272">
        <v>0.30292022626641274</v>
      </c>
      <c r="CU8" s="272">
        <v>0.29616451747682948</v>
      </c>
      <c r="CV8" s="272">
        <v>0.29037923000868382</v>
      </c>
      <c r="CW8" s="272">
        <v>0.27997034108453711</v>
      </c>
    </row>
    <row r="9" spans="1:101" ht="3" customHeight="1" x14ac:dyDescent="0.3">
      <c r="A9" s="150"/>
      <c r="B9" s="8"/>
      <c r="C9" s="263"/>
      <c r="D9" s="280"/>
      <c r="E9" s="280"/>
      <c r="F9" s="280"/>
      <c r="G9" s="280"/>
      <c r="H9" s="280"/>
      <c r="I9" s="280"/>
      <c r="J9" s="272"/>
      <c r="K9" s="262"/>
      <c r="L9" s="262"/>
      <c r="M9" s="273"/>
      <c r="N9" s="272"/>
      <c r="O9" s="262"/>
      <c r="P9" s="262"/>
      <c r="Q9" s="273"/>
      <c r="R9" s="272"/>
      <c r="S9" s="262"/>
      <c r="T9" s="262"/>
      <c r="U9" s="273"/>
      <c r="V9" s="272"/>
      <c r="W9" s="262"/>
      <c r="X9" s="262"/>
      <c r="Y9" s="273"/>
      <c r="Z9" s="272"/>
      <c r="AA9" s="262"/>
      <c r="AB9" s="262"/>
      <c r="AC9" s="273"/>
      <c r="AD9" s="272"/>
      <c r="AE9" s="262"/>
      <c r="AF9" s="262"/>
      <c r="AG9" s="273"/>
      <c r="AH9" s="272"/>
      <c r="AI9" s="262"/>
      <c r="AJ9" s="262"/>
      <c r="AK9" s="273"/>
      <c r="AL9" s="272"/>
      <c r="AM9" s="262"/>
      <c r="AN9" s="262"/>
      <c r="AO9" s="273"/>
      <c r="AP9" s="272"/>
      <c r="AQ9" s="262"/>
      <c r="AR9" s="262"/>
      <c r="AS9" s="273"/>
      <c r="AT9" s="272"/>
      <c r="AU9" s="262"/>
      <c r="AV9" s="262"/>
      <c r="AW9" s="273"/>
      <c r="AX9" s="272"/>
      <c r="AY9" s="262"/>
      <c r="AZ9" s="262"/>
      <c r="BA9" s="273"/>
      <c r="BB9" s="272"/>
      <c r="BC9" s="262"/>
      <c r="BD9" s="262"/>
      <c r="BE9" s="273"/>
      <c r="BF9" s="272"/>
      <c r="BG9" s="262"/>
      <c r="BH9" s="262"/>
      <c r="BI9" s="273"/>
      <c r="BJ9" s="272"/>
      <c r="BK9" s="262"/>
      <c r="BL9" s="262"/>
      <c r="BM9" s="273"/>
      <c r="BN9" s="272"/>
      <c r="BO9" s="262"/>
      <c r="BP9" s="262"/>
      <c r="BQ9" s="273"/>
      <c r="BR9" s="272"/>
      <c r="BS9" s="262"/>
      <c r="BT9" s="262"/>
      <c r="BU9" s="392"/>
      <c r="BV9" s="272"/>
      <c r="BW9" s="262"/>
      <c r="BX9" s="262"/>
      <c r="BY9" s="273"/>
      <c r="BZ9" s="272"/>
      <c r="CA9" s="262"/>
      <c r="CB9" s="262"/>
      <c r="CC9" s="273"/>
      <c r="CD9" s="272"/>
      <c r="CE9" s="272"/>
      <c r="CF9" s="272"/>
      <c r="CG9" s="272"/>
      <c r="CH9" s="272"/>
      <c r="CI9" s="272"/>
      <c r="CJ9" s="272"/>
      <c r="CK9" s="272"/>
      <c r="CL9" s="272"/>
      <c r="CM9" s="272"/>
      <c r="CN9" s="272"/>
      <c r="CO9" s="272"/>
      <c r="CP9" s="272"/>
      <c r="CQ9" s="272"/>
      <c r="CR9" s="272"/>
      <c r="CS9" s="272"/>
      <c r="CT9" s="272"/>
      <c r="CU9" s="272"/>
      <c r="CV9" s="272"/>
      <c r="CW9" s="272"/>
    </row>
    <row r="10" spans="1:101" ht="13" hidden="1" x14ac:dyDescent="0.3">
      <c r="A10" s="41" t="s">
        <v>11</v>
      </c>
      <c r="B10" s="10" t="s">
        <v>12</v>
      </c>
      <c r="C10" s="264"/>
      <c r="D10" s="280">
        <v>0.69454563333919284</v>
      </c>
      <c r="E10" s="280">
        <v>1.0306250605885312</v>
      </c>
      <c r="F10" s="280">
        <v>0.88533365213184068</v>
      </c>
      <c r="G10" s="280">
        <v>0.87587115458931231</v>
      </c>
      <c r="H10" s="280">
        <v>0.69228263108155386</v>
      </c>
      <c r="I10" s="280">
        <v>0.44567320509205444</v>
      </c>
      <c r="J10" s="272">
        <v>0.37022007436648352</v>
      </c>
      <c r="K10" s="262">
        <v>0.34627999655841163</v>
      </c>
      <c r="L10" s="262">
        <v>0.36819099821073814</v>
      </c>
      <c r="M10" s="273">
        <v>0.44398927004413646</v>
      </c>
      <c r="N10" s="272">
        <v>0.26796106063039976</v>
      </c>
      <c r="O10" s="262">
        <v>0.23212003637548406</v>
      </c>
      <c r="P10" s="262">
        <v>0.18602317164691753</v>
      </c>
      <c r="Q10" s="273">
        <v>0.14706798548447744</v>
      </c>
      <c r="R10" s="272">
        <v>0.1082015753463287</v>
      </c>
      <c r="S10" s="262">
        <v>0.10602361635517635</v>
      </c>
      <c r="T10" s="262">
        <v>8.2415346254254632E-2</v>
      </c>
      <c r="U10" s="273">
        <v>7.3247808369099679E-2</v>
      </c>
      <c r="V10" s="272">
        <v>5.7030854906087135E-2</v>
      </c>
      <c r="W10" s="262">
        <v>5.4452122906261988E-2</v>
      </c>
      <c r="X10" s="262">
        <v>3.905134604480695E-2</v>
      </c>
      <c r="Y10" s="273">
        <v>3.8165301366010485E-2</v>
      </c>
      <c r="Z10" s="272">
        <v>2.4935349198086799E-2</v>
      </c>
      <c r="AA10" s="262">
        <v>2.79467505990105E-2</v>
      </c>
      <c r="AB10" s="262">
        <v>1.2332712014117973E-2</v>
      </c>
      <c r="AC10" s="273">
        <v>1.1127445092625896E-2</v>
      </c>
      <c r="AD10" s="272">
        <v>1.0521575591023001E-2</v>
      </c>
      <c r="AE10" s="262">
        <v>9.1651931034078919E-3</v>
      </c>
      <c r="AF10" s="262">
        <v>1.0530368414230225E-4</v>
      </c>
      <c r="AG10" s="273">
        <v>1.0195493213370987E-4</v>
      </c>
      <c r="AH10" s="272">
        <v>0</v>
      </c>
      <c r="AI10" s="262">
        <v>0</v>
      </c>
      <c r="AJ10" s="262">
        <v>0</v>
      </c>
      <c r="AK10" s="273">
        <v>0</v>
      </c>
      <c r="AL10" s="272">
        <v>0</v>
      </c>
      <c r="AM10" s="262">
        <v>0</v>
      </c>
      <c r="AN10" s="262">
        <v>0</v>
      </c>
      <c r="AO10" s="273">
        <v>0</v>
      </c>
      <c r="AP10" s="272">
        <v>0</v>
      </c>
      <c r="AQ10" s="262">
        <v>0</v>
      </c>
      <c r="AR10" s="262">
        <v>0</v>
      </c>
      <c r="AS10" s="273">
        <v>0</v>
      </c>
      <c r="AT10" s="272">
        <v>0</v>
      </c>
      <c r="AU10" s="262">
        <v>0</v>
      </c>
      <c r="AV10" s="262">
        <v>0</v>
      </c>
      <c r="AW10" s="273">
        <v>0</v>
      </c>
      <c r="AX10" s="272">
        <v>0</v>
      </c>
      <c r="AY10" s="262">
        <v>0</v>
      </c>
      <c r="AZ10" s="262">
        <v>0</v>
      </c>
      <c r="BA10" s="273">
        <v>0</v>
      </c>
      <c r="BB10" s="272">
        <v>0</v>
      </c>
      <c r="BC10" s="262">
        <v>0</v>
      </c>
      <c r="BD10" s="262">
        <v>0</v>
      </c>
      <c r="BE10" s="273">
        <v>0</v>
      </c>
      <c r="BF10" s="272">
        <v>0</v>
      </c>
      <c r="BG10" s="262">
        <v>0</v>
      </c>
      <c r="BH10" s="262">
        <v>0</v>
      </c>
      <c r="BI10" s="273">
        <v>0</v>
      </c>
      <c r="BJ10" s="272">
        <v>0</v>
      </c>
      <c r="BK10" s="262">
        <v>0</v>
      </c>
      <c r="BL10" s="262">
        <v>0</v>
      </c>
      <c r="BM10" s="273">
        <v>0</v>
      </c>
      <c r="BN10" s="272">
        <v>0</v>
      </c>
      <c r="BO10" s="262">
        <v>0</v>
      </c>
      <c r="BP10" s="262">
        <v>0</v>
      </c>
      <c r="BQ10" s="273">
        <v>0</v>
      </c>
      <c r="BR10" s="272">
        <v>0</v>
      </c>
      <c r="BS10" s="262">
        <v>0</v>
      </c>
      <c r="BT10" s="262">
        <v>0</v>
      </c>
      <c r="BU10" s="392">
        <v>0</v>
      </c>
      <c r="BV10" s="272">
        <v>0</v>
      </c>
      <c r="BW10" s="262">
        <v>0</v>
      </c>
      <c r="BX10" s="262">
        <v>0</v>
      </c>
      <c r="BY10" s="273">
        <v>0</v>
      </c>
      <c r="BZ10" s="272">
        <v>0</v>
      </c>
      <c r="CA10" s="262">
        <v>0</v>
      </c>
      <c r="CB10" s="262">
        <v>0</v>
      </c>
      <c r="CC10" s="273">
        <v>0</v>
      </c>
      <c r="CD10" s="272">
        <v>0</v>
      </c>
      <c r="CE10" s="272">
        <v>0</v>
      </c>
      <c r="CF10" s="272">
        <v>0</v>
      </c>
      <c r="CG10" s="272">
        <v>0</v>
      </c>
      <c r="CH10" s="272">
        <v>0</v>
      </c>
      <c r="CI10" s="272">
        <v>0</v>
      </c>
      <c r="CJ10" s="272">
        <v>0</v>
      </c>
      <c r="CK10" s="272">
        <v>0</v>
      </c>
      <c r="CL10" s="272">
        <v>0</v>
      </c>
      <c r="CM10" s="272">
        <v>0</v>
      </c>
      <c r="CN10" s="272">
        <v>0</v>
      </c>
      <c r="CO10" s="272">
        <v>0</v>
      </c>
      <c r="CP10" s="272">
        <v>0</v>
      </c>
      <c r="CQ10" s="272">
        <v>0</v>
      </c>
      <c r="CR10" s="272">
        <v>0</v>
      </c>
      <c r="CS10" s="272">
        <v>0</v>
      </c>
      <c r="CT10" s="272">
        <v>0</v>
      </c>
      <c r="CU10" s="272">
        <v>0</v>
      </c>
      <c r="CV10" s="272">
        <v>0</v>
      </c>
      <c r="CW10" s="272">
        <v>0</v>
      </c>
    </row>
    <row r="11" spans="1:101" ht="3.75" customHeight="1" x14ac:dyDescent="0.3">
      <c r="A11" s="150"/>
      <c r="B11" s="8"/>
      <c r="C11" s="263"/>
      <c r="D11" s="280"/>
      <c r="E11" s="280"/>
      <c r="F11" s="280"/>
      <c r="G11" s="280"/>
      <c r="H11" s="280"/>
      <c r="I11" s="280"/>
      <c r="J11" s="272"/>
      <c r="K11" s="262"/>
      <c r="L11" s="262"/>
      <c r="M11" s="273"/>
      <c r="N11" s="272"/>
      <c r="O11" s="262"/>
      <c r="P11" s="262"/>
      <c r="Q11" s="273"/>
      <c r="R11" s="272"/>
      <c r="S11" s="262"/>
      <c r="T11" s="262"/>
      <c r="U11" s="273"/>
      <c r="V11" s="272"/>
      <c r="W11" s="262"/>
      <c r="X11" s="262"/>
      <c r="Y11" s="273"/>
      <c r="Z11" s="272"/>
      <c r="AA11" s="262"/>
      <c r="AB11" s="262"/>
      <c r="AC11" s="273"/>
      <c r="AD11" s="272"/>
      <c r="AE11" s="262"/>
      <c r="AF11" s="262"/>
      <c r="AG11" s="273"/>
      <c r="AH11" s="272"/>
      <c r="AI11" s="262"/>
      <c r="AJ11" s="262"/>
      <c r="AK11" s="273"/>
      <c r="AL11" s="272"/>
      <c r="AM11" s="262"/>
      <c r="AN11" s="262"/>
      <c r="AO11" s="273"/>
      <c r="AP11" s="272"/>
      <c r="AQ11" s="262"/>
      <c r="AR11" s="262"/>
      <c r="AS11" s="273"/>
      <c r="AT11" s="272"/>
      <c r="AU11" s="262"/>
      <c r="AV11" s="262"/>
      <c r="AW11" s="273"/>
      <c r="AX11" s="272"/>
      <c r="AY11" s="262"/>
      <c r="AZ11" s="262"/>
      <c r="BA11" s="273"/>
      <c r="BB11" s="272"/>
      <c r="BC11" s="262"/>
      <c r="BD11" s="262"/>
      <c r="BE11" s="273"/>
      <c r="BF11" s="272"/>
      <c r="BG11" s="262"/>
      <c r="BH11" s="262"/>
      <c r="BI11" s="273"/>
      <c r="BJ11" s="272"/>
      <c r="BK11" s="262"/>
      <c r="BL11" s="262"/>
      <c r="BM11" s="273"/>
      <c r="BN11" s="272"/>
      <c r="BO11" s="262"/>
      <c r="BP11" s="262"/>
      <c r="BQ11" s="273"/>
      <c r="BR11" s="272"/>
      <c r="BS11" s="262"/>
      <c r="BT11" s="262"/>
      <c r="BU11" s="392"/>
      <c r="BV11" s="272"/>
      <c r="BW11" s="262"/>
      <c r="BX11" s="262"/>
      <c r="BY11" s="273"/>
      <c r="BZ11" s="272"/>
      <c r="CA11" s="262"/>
      <c r="CB11" s="262"/>
      <c r="CC11" s="273"/>
      <c r="CD11" s="272"/>
      <c r="CE11" s="272"/>
      <c r="CF11" s="272"/>
      <c r="CG11" s="272"/>
      <c r="CH11" s="272"/>
      <c r="CI11" s="272"/>
      <c r="CJ11" s="272"/>
      <c r="CK11" s="272"/>
      <c r="CL11" s="272"/>
      <c r="CM11" s="272"/>
      <c r="CN11" s="272"/>
      <c r="CO11" s="272"/>
      <c r="CP11" s="272"/>
      <c r="CQ11" s="272"/>
      <c r="CR11" s="272"/>
      <c r="CS11" s="272"/>
      <c r="CT11" s="272"/>
      <c r="CU11" s="272"/>
      <c r="CV11" s="272"/>
      <c r="CW11" s="272"/>
    </row>
    <row r="12" spans="1:101" ht="13" x14ac:dyDescent="0.3">
      <c r="A12" s="41" t="s">
        <v>11</v>
      </c>
      <c r="B12" s="10" t="s">
        <v>16</v>
      </c>
      <c r="C12" s="264"/>
      <c r="D12" s="280">
        <v>0</v>
      </c>
      <c r="E12" s="280">
        <v>0</v>
      </c>
      <c r="F12" s="280">
        <v>0</v>
      </c>
      <c r="G12" s="280">
        <v>0</v>
      </c>
      <c r="H12" s="280">
        <v>0</v>
      </c>
      <c r="I12" s="280">
        <v>0</v>
      </c>
      <c r="J12" s="272">
        <v>0</v>
      </c>
      <c r="K12" s="262">
        <v>0</v>
      </c>
      <c r="L12" s="262">
        <v>0</v>
      </c>
      <c r="M12" s="273">
        <v>0</v>
      </c>
      <c r="N12" s="272">
        <v>0</v>
      </c>
      <c r="O12" s="262">
        <v>0</v>
      </c>
      <c r="P12" s="262">
        <v>0</v>
      </c>
      <c r="Q12" s="273">
        <v>0</v>
      </c>
      <c r="R12" s="272">
        <v>0</v>
      </c>
      <c r="S12" s="262">
        <v>0</v>
      </c>
      <c r="T12" s="262">
        <v>0</v>
      </c>
      <c r="U12" s="273">
        <v>0</v>
      </c>
      <c r="V12" s="272">
        <v>0</v>
      </c>
      <c r="W12" s="262">
        <v>0</v>
      </c>
      <c r="X12" s="262">
        <v>0</v>
      </c>
      <c r="Y12" s="273">
        <v>0</v>
      </c>
      <c r="Z12" s="272">
        <v>0</v>
      </c>
      <c r="AA12" s="262">
        <v>0</v>
      </c>
      <c r="AB12" s="262">
        <v>0</v>
      </c>
      <c r="AC12" s="273">
        <v>0</v>
      </c>
      <c r="AD12" s="272">
        <v>0</v>
      </c>
      <c r="AE12" s="262">
        <v>0</v>
      </c>
      <c r="AF12" s="262">
        <v>0</v>
      </c>
      <c r="AG12" s="273">
        <v>0</v>
      </c>
      <c r="AH12" s="272">
        <v>0</v>
      </c>
      <c r="AI12" s="262">
        <v>0</v>
      </c>
      <c r="AJ12" s="262">
        <v>0</v>
      </c>
      <c r="AK12" s="273">
        <v>0</v>
      </c>
      <c r="AL12" s="272">
        <v>0</v>
      </c>
      <c r="AM12" s="262">
        <v>0</v>
      </c>
      <c r="AN12" s="262">
        <v>0</v>
      </c>
      <c r="AO12" s="273">
        <v>0</v>
      </c>
      <c r="AP12" s="272">
        <v>0</v>
      </c>
      <c r="AQ12" s="262">
        <v>0</v>
      </c>
      <c r="AR12" s="262">
        <v>0</v>
      </c>
      <c r="AS12" s="273">
        <v>0</v>
      </c>
      <c r="AT12" s="272">
        <v>0</v>
      </c>
      <c r="AU12" s="262">
        <v>0</v>
      </c>
      <c r="AV12" s="262">
        <v>0</v>
      </c>
      <c r="AW12" s="273">
        <v>0</v>
      </c>
      <c r="AX12" s="272">
        <v>0</v>
      </c>
      <c r="AY12" s="262">
        <v>0</v>
      </c>
      <c r="AZ12" s="262">
        <v>0</v>
      </c>
      <c r="BA12" s="273">
        <v>0</v>
      </c>
      <c r="BB12" s="272">
        <v>0</v>
      </c>
      <c r="BC12" s="262">
        <v>0</v>
      </c>
      <c r="BD12" s="262">
        <v>0</v>
      </c>
      <c r="BE12" s="273">
        <v>0</v>
      </c>
      <c r="BF12" s="272">
        <v>0</v>
      </c>
      <c r="BG12" s="262">
        <v>0</v>
      </c>
      <c r="BH12" s="262">
        <v>0</v>
      </c>
      <c r="BI12" s="273">
        <v>0</v>
      </c>
      <c r="BJ12" s="272">
        <v>0</v>
      </c>
      <c r="BK12" s="262">
        <v>0</v>
      </c>
      <c r="BL12" s="262">
        <v>0</v>
      </c>
      <c r="BM12" s="273">
        <v>0</v>
      </c>
      <c r="BN12" s="272">
        <v>0</v>
      </c>
      <c r="BO12" s="262">
        <v>0</v>
      </c>
      <c r="BP12" s="262">
        <v>0</v>
      </c>
      <c r="BQ12" s="273">
        <v>0</v>
      </c>
      <c r="BR12" s="272">
        <v>0</v>
      </c>
      <c r="BS12" s="262">
        <v>0</v>
      </c>
      <c r="BT12" s="262">
        <v>0</v>
      </c>
      <c r="BU12" s="392">
        <v>0</v>
      </c>
      <c r="BV12" s="272">
        <v>0</v>
      </c>
      <c r="BW12" s="262">
        <v>0</v>
      </c>
      <c r="BX12" s="262">
        <v>0</v>
      </c>
      <c r="BY12" s="273">
        <v>0</v>
      </c>
      <c r="BZ12" s="272">
        <v>0</v>
      </c>
      <c r="CA12" s="262">
        <v>0</v>
      </c>
      <c r="CB12" s="262">
        <v>0</v>
      </c>
      <c r="CC12" s="273">
        <v>0</v>
      </c>
      <c r="CD12" s="272">
        <v>0</v>
      </c>
      <c r="CE12" s="272">
        <v>0</v>
      </c>
      <c r="CF12" s="272">
        <v>0</v>
      </c>
      <c r="CG12" s="272">
        <v>0</v>
      </c>
      <c r="CH12" s="272">
        <v>0</v>
      </c>
      <c r="CI12" s="272">
        <v>0</v>
      </c>
      <c r="CJ12" s="272">
        <v>0</v>
      </c>
      <c r="CK12" s="272">
        <v>0</v>
      </c>
      <c r="CL12" s="272">
        <v>0</v>
      </c>
      <c r="CM12" s="272">
        <v>0</v>
      </c>
      <c r="CN12" s="272">
        <v>0</v>
      </c>
      <c r="CO12" s="272">
        <v>0</v>
      </c>
      <c r="CP12" s="272">
        <v>0</v>
      </c>
      <c r="CQ12" s="272">
        <v>0</v>
      </c>
      <c r="CR12" s="272">
        <v>0</v>
      </c>
      <c r="CS12" s="272">
        <v>0</v>
      </c>
      <c r="CT12" s="272">
        <v>0</v>
      </c>
      <c r="CU12" s="272">
        <v>0</v>
      </c>
      <c r="CV12" s="272">
        <v>0</v>
      </c>
      <c r="CW12" s="272">
        <v>0</v>
      </c>
    </row>
    <row r="13" spans="1:101" ht="3" customHeight="1" x14ac:dyDescent="0.3">
      <c r="A13" s="150"/>
      <c r="B13" s="8"/>
      <c r="C13" s="263"/>
      <c r="D13" s="280"/>
      <c r="E13" s="280"/>
      <c r="F13" s="280"/>
      <c r="G13" s="280"/>
      <c r="H13" s="280"/>
      <c r="I13" s="280"/>
      <c r="J13" s="272"/>
      <c r="K13" s="262"/>
      <c r="L13" s="262"/>
      <c r="M13" s="273"/>
      <c r="N13" s="272"/>
      <c r="O13" s="262"/>
      <c r="P13" s="262"/>
      <c r="Q13" s="273"/>
      <c r="R13" s="272"/>
      <c r="S13" s="262"/>
      <c r="T13" s="262"/>
      <c r="U13" s="273"/>
      <c r="V13" s="272"/>
      <c r="W13" s="262"/>
      <c r="X13" s="262"/>
      <c r="Y13" s="273"/>
      <c r="Z13" s="272"/>
      <c r="AA13" s="262"/>
      <c r="AB13" s="262"/>
      <c r="AC13" s="273"/>
      <c r="AD13" s="272"/>
      <c r="AE13" s="262"/>
      <c r="AF13" s="262"/>
      <c r="AG13" s="273"/>
      <c r="AH13" s="272"/>
      <c r="AI13" s="262"/>
      <c r="AJ13" s="262"/>
      <c r="AK13" s="273"/>
      <c r="AL13" s="272"/>
      <c r="AM13" s="262"/>
      <c r="AN13" s="262"/>
      <c r="AO13" s="273"/>
      <c r="AP13" s="272"/>
      <c r="AQ13" s="262"/>
      <c r="AR13" s="262"/>
      <c r="AS13" s="273"/>
      <c r="AT13" s="272"/>
      <c r="AU13" s="262"/>
      <c r="AV13" s="262"/>
      <c r="AW13" s="273"/>
      <c r="AX13" s="272"/>
      <c r="AY13" s="262"/>
      <c r="AZ13" s="262"/>
      <c r="BA13" s="273"/>
      <c r="BB13" s="272"/>
      <c r="BC13" s="262"/>
      <c r="BD13" s="262"/>
      <c r="BE13" s="273"/>
      <c r="BF13" s="272"/>
      <c r="BG13" s="262"/>
      <c r="BH13" s="262"/>
      <c r="BI13" s="273"/>
      <c r="BJ13" s="272"/>
      <c r="BK13" s="262"/>
      <c r="BL13" s="262"/>
      <c r="BM13" s="273"/>
      <c r="BN13" s="272"/>
      <c r="BO13" s="262"/>
      <c r="BP13" s="262"/>
      <c r="BQ13" s="273"/>
      <c r="BR13" s="272"/>
      <c r="BS13" s="262"/>
      <c r="BT13" s="262"/>
      <c r="BU13" s="392"/>
      <c r="BV13" s="272"/>
      <c r="BW13" s="262"/>
      <c r="BX13" s="262"/>
      <c r="BY13" s="273"/>
      <c r="BZ13" s="272"/>
      <c r="CA13" s="262"/>
      <c r="CB13" s="262"/>
      <c r="CC13" s="273"/>
      <c r="CD13" s="272"/>
      <c r="CE13" s="272"/>
      <c r="CF13" s="272"/>
      <c r="CG13" s="272"/>
      <c r="CH13" s="272"/>
      <c r="CI13" s="272"/>
      <c r="CJ13" s="272"/>
      <c r="CK13" s="272"/>
      <c r="CL13" s="272">
        <v>0</v>
      </c>
      <c r="CM13" s="272">
        <v>0</v>
      </c>
      <c r="CN13" s="272">
        <v>0</v>
      </c>
      <c r="CO13" s="272">
        <v>0</v>
      </c>
      <c r="CP13" s="272">
        <v>0</v>
      </c>
      <c r="CQ13" s="272">
        <v>0</v>
      </c>
      <c r="CR13" s="272">
        <v>0</v>
      </c>
      <c r="CS13" s="272">
        <v>0</v>
      </c>
      <c r="CT13" s="272">
        <v>0</v>
      </c>
      <c r="CU13" s="272">
        <v>0</v>
      </c>
      <c r="CV13" s="272">
        <v>0</v>
      </c>
      <c r="CW13" s="272">
        <v>0</v>
      </c>
    </row>
    <row r="14" spans="1:101" ht="13" x14ac:dyDescent="0.3">
      <c r="A14" s="41" t="s">
        <v>15</v>
      </c>
      <c r="B14" s="10" t="s">
        <v>68</v>
      </c>
      <c r="C14" s="264"/>
      <c r="D14" s="280">
        <v>3.9406808870372991</v>
      </c>
      <c r="E14" s="280">
        <v>3.674798674241877</v>
      </c>
      <c r="F14" s="280">
        <v>4.0371312633221672</v>
      </c>
      <c r="G14" s="280">
        <v>4.42537053296914</v>
      </c>
      <c r="H14" s="280">
        <v>3.788028689619277</v>
      </c>
      <c r="I14" s="280">
        <v>3.1568325385213916</v>
      </c>
      <c r="J14" s="272">
        <v>2.9478086332788669</v>
      </c>
      <c r="K14" s="262">
        <v>3.1003542606774408</v>
      </c>
      <c r="L14" s="262">
        <v>3.482027250789451</v>
      </c>
      <c r="M14" s="273">
        <v>3.3061229909522045</v>
      </c>
      <c r="N14" s="272">
        <v>3.2017297509862241</v>
      </c>
      <c r="O14" s="262">
        <v>2.9116038598026432</v>
      </c>
      <c r="P14" s="262">
        <v>2.7969054622705456</v>
      </c>
      <c r="Q14" s="273">
        <v>2.5413799573895957</v>
      </c>
      <c r="R14" s="272">
        <v>2.2583326409351838</v>
      </c>
      <c r="S14" s="262">
        <v>2.109807574970942</v>
      </c>
      <c r="T14" s="262">
        <v>1.8837457380401414</v>
      </c>
      <c r="U14" s="273">
        <v>1.6822628931624242</v>
      </c>
      <c r="V14" s="272">
        <v>1.4717949763394307</v>
      </c>
      <c r="W14" s="262">
        <v>1.3527746517479269</v>
      </c>
      <c r="X14" s="262">
        <v>1.214362787602778</v>
      </c>
      <c r="Y14" s="273">
        <v>1.3561771530806195</v>
      </c>
      <c r="Z14" s="272">
        <v>1.2861594960440286</v>
      </c>
      <c r="AA14" s="262">
        <v>1.4418147189696369</v>
      </c>
      <c r="AB14" s="262">
        <v>1.56882315705113</v>
      </c>
      <c r="AC14" s="273">
        <v>1.2040483039919698</v>
      </c>
      <c r="AD14" s="272">
        <v>1.9868047494697418</v>
      </c>
      <c r="AE14" s="262">
        <v>1.7312683770098976</v>
      </c>
      <c r="AF14" s="262">
        <v>1.6639337827463592</v>
      </c>
      <c r="AG14" s="273">
        <v>1.687562008790602</v>
      </c>
      <c r="AH14" s="272">
        <v>1.4879875984841506</v>
      </c>
      <c r="AI14" s="262">
        <v>1.5181798025086275</v>
      </c>
      <c r="AJ14" s="262">
        <v>1.5508047053991221</v>
      </c>
      <c r="AK14" s="273">
        <v>1.5451164779378956</v>
      </c>
      <c r="AL14" s="272">
        <v>1.7596847350570373</v>
      </c>
      <c r="AM14" s="262">
        <v>1.4809224377887442</v>
      </c>
      <c r="AN14" s="262">
        <v>1.5325373586230127</v>
      </c>
      <c r="AO14" s="273">
        <v>1.5675570581970277</v>
      </c>
      <c r="AP14" s="272">
        <v>1.4009552532743967</v>
      </c>
      <c r="AQ14" s="262">
        <v>1.4456448672573623</v>
      </c>
      <c r="AR14" s="262">
        <v>1.3754848779264826</v>
      </c>
      <c r="AS14" s="273">
        <v>1.5293828579421436</v>
      </c>
      <c r="AT14" s="272">
        <v>1.5618985349870513</v>
      </c>
      <c r="AU14" s="262">
        <v>1.4662065368592139</v>
      </c>
      <c r="AV14" s="262">
        <v>1.5721199500225551</v>
      </c>
      <c r="AW14" s="273">
        <v>1.5355836612677971</v>
      </c>
      <c r="AX14" s="272">
        <v>1.4807970987772179</v>
      </c>
      <c r="AY14" s="262">
        <v>1.5569839194181847</v>
      </c>
      <c r="AZ14" s="262">
        <v>1.2716498345496328</v>
      </c>
      <c r="BA14" s="273">
        <v>1.3207998248151738</v>
      </c>
      <c r="BB14" s="272">
        <v>1.4100281648418862</v>
      </c>
      <c r="BC14" s="262">
        <v>1.479371750722176</v>
      </c>
      <c r="BD14" s="262">
        <v>1.2734843237985229</v>
      </c>
      <c r="BE14" s="273">
        <v>1.2724748214413262</v>
      </c>
      <c r="BF14" s="272">
        <v>1.247050419243932</v>
      </c>
      <c r="BG14" s="262">
        <v>1.1992628134447005</v>
      </c>
      <c r="BH14" s="262">
        <v>1.3746342240633127</v>
      </c>
      <c r="BI14" s="273">
        <v>1.5195156790791591</v>
      </c>
      <c r="BJ14" s="272">
        <v>1.5266435257218132</v>
      </c>
      <c r="BK14" s="262">
        <v>1.5368970188154398</v>
      </c>
      <c r="BL14" s="262">
        <v>1.7348637275217897</v>
      </c>
      <c r="BM14" s="273">
        <v>1.6532109355007134</v>
      </c>
      <c r="BN14" s="272">
        <v>1.562643910303712</v>
      </c>
      <c r="BO14" s="262">
        <v>1.877969192117386</v>
      </c>
      <c r="BP14" s="262">
        <v>1.8720792450784574</v>
      </c>
      <c r="BQ14" s="273">
        <v>1.8348611752089985</v>
      </c>
      <c r="BR14" s="272">
        <v>1.762738848771312</v>
      </c>
      <c r="BS14" s="262">
        <v>1.9362602756355742</v>
      </c>
      <c r="BT14" s="262">
        <v>1.7973497632437156</v>
      </c>
      <c r="BU14" s="392">
        <v>1.7931689348984023</v>
      </c>
      <c r="BV14" s="272">
        <v>1.7147107651929123</v>
      </c>
      <c r="BW14" s="262">
        <v>1.8184113803136737</v>
      </c>
      <c r="BX14" s="262">
        <v>1.8620670717737466</v>
      </c>
      <c r="BY14" s="273">
        <v>1.9002519356922896</v>
      </c>
      <c r="BZ14" s="272">
        <v>1.8309416544700363</v>
      </c>
      <c r="CA14" s="262">
        <v>1.960271694498817</v>
      </c>
      <c r="CB14" s="262">
        <v>2.0225278929302277</v>
      </c>
      <c r="CC14" s="273">
        <v>1.9040558706366031</v>
      </c>
      <c r="CD14" s="272">
        <v>2.1570117788657868</v>
      </c>
      <c r="CE14" s="272">
        <v>2.4806370130285456</v>
      </c>
      <c r="CF14" s="272">
        <v>2.7726722757697995</v>
      </c>
      <c r="CG14" s="272">
        <v>2.5957377781830102</v>
      </c>
      <c r="CH14" s="272">
        <v>2.6678555300340445</v>
      </c>
      <c r="CI14" s="272">
        <v>2.5591103415036542</v>
      </c>
      <c r="CJ14" s="272">
        <v>2.4760614324635166</v>
      </c>
      <c r="CK14" s="272">
        <v>2.4399326985345851</v>
      </c>
      <c r="CL14" s="272">
        <v>2.0647151931122258</v>
      </c>
      <c r="CM14" s="272">
        <v>2.0383355472180749</v>
      </c>
      <c r="CN14" s="272">
        <v>2.0141397051669365</v>
      </c>
      <c r="CO14" s="272">
        <v>2.2529399119908113</v>
      </c>
      <c r="CP14" s="272">
        <v>2.1767648568538402</v>
      </c>
      <c r="CQ14" s="272">
        <v>1.9107524597147467</v>
      </c>
      <c r="CR14" s="272">
        <v>1.9171848357523262</v>
      </c>
      <c r="CS14" s="272">
        <v>1.9129408730005233</v>
      </c>
      <c r="CT14" s="272">
        <v>1.8899804762478447</v>
      </c>
      <c r="CU14" s="272">
        <v>1.917125130665585</v>
      </c>
      <c r="CV14" s="272">
        <v>1.8450274218147034</v>
      </c>
      <c r="CW14" s="272">
        <v>1.8350347587096316</v>
      </c>
    </row>
    <row r="15" spans="1:101" ht="13" x14ac:dyDescent="0.3">
      <c r="A15" s="150"/>
      <c r="B15" s="8" t="s">
        <v>19</v>
      </c>
      <c r="C15" s="263"/>
      <c r="D15" s="280">
        <v>1.7713579303514588</v>
      </c>
      <c r="E15" s="280">
        <v>1.6382006500174087</v>
      </c>
      <c r="F15" s="280">
        <v>1.7945573253909022</v>
      </c>
      <c r="G15" s="280">
        <v>1.8409334507462138</v>
      </c>
      <c r="H15" s="280">
        <v>1.1762790581410967</v>
      </c>
      <c r="I15" s="280">
        <v>0.89409100078059278</v>
      </c>
      <c r="J15" s="272">
        <v>0.82248820181464888</v>
      </c>
      <c r="K15" s="262">
        <v>0.84438978270348497</v>
      </c>
      <c r="L15" s="262">
        <v>0.93050264803545157</v>
      </c>
      <c r="M15" s="273">
        <v>0.89602989312506431</v>
      </c>
      <c r="N15" s="272">
        <v>0.80958855102527105</v>
      </c>
      <c r="O15" s="262">
        <v>0.75227461361176506</v>
      </c>
      <c r="P15" s="262">
        <v>0.66563791090675706</v>
      </c>
      <c r="Q15" s="273">
        <v>0.60225170350920254</v>
      </c>
      <c r="R15" s="272">
        <v>0.49873994756141365</v>
      </c>
      <c r="S15" s="262">
        <v>0.47512423008701277</v>
      </c>
      <c r="T15" s="262">
        <v>0.40815469143685906</v>
      </c>
      <c r="U15" s="273">
        <v>0.39050937316594858</v>
      </c>
      <c r="V15" s="272">
        <v>0.28561965081034507</v>
      </c>
      <c r="W15" s="262">
        <v>0.27911446205976914</v>
      </c>
      <c r="X15" s="262">
        <v>0.22645359043792407</v>
      </c>
      <c r="Y15" s="273">
        <v>0.43208288431293135</v>
      </c>
      <c r="Z15" s="272">
        <v>0.24501148189947902</v>
      </c>
      <c r="AA15" s="262">
        <v>0.29601294039709258</v>
      </c>
      <c r="AB15" s="262">
        <v>0.58062438714781928</v>
      </c>
      <c r="AC15" s="273">
        <v>0.35346679635279654</v>
      </c>
      <c r="AD15" s="272">
        <v>0.39453713784263827</v>
      </c>
      <c r="AE15" s="262">
        <v>0.35811979813305578</v>
      </c>
      <c r="AF15" s="262">
        <v>0.28202038417886366</v>
      </c>
      <c r="AG15" s="273">
        <v>0.32198477594069635</v>
      </c>
      <c r="AH15" s="272">
        <v>0.27607646121288432</v>
      </c>
      <c r="AI15" s="262">
        <v>0.2676116997088242</v>
      </c>
      <c r="AJ15" s="262">
        <v>0.22090928810416596</v>
      </c>
      <c r="AK15" s="273">
        <v>0.21362904027128343</v>
      </c>
      <c r="AL15" s="272">
        <v>0.2043608082631336</v>
      </c>
      <c r="AM15" s="262">
        <v>0.1808236797476212</v>
      </c>
      <c r="AN15" s="262">
        <v>0.18842722027744696</v>
      </c>
      <c r="AO15" s="273">
        <v>0.19320693778811746</v>
      </c>
      <c r="AP15" s="272">
        <v>0.141431333801357</v>
      </c>
      <c r="AQ15" s="262">
        <v>0.23172583817317852</v>
      </c>
      <c r="AR15" s="262">
        <v>0.25184847320991421</v>
      </c>
      <c r="AS15" s="273">
        <v>0.30431095053081708</v>
      </c>
      <c r="AT15" s="272">
        <v>0.27290595183913285</v>
      </c>
      <c r="AU15" s="262">
        <v>0.23046513371237332</v>
      </c>
      <c r="AV15" s="262">
        <v>0.24992426352761252</v>
      </c>
      <c r="AW15" s="273">
        <v>0.24083959437997951</v>
      </c>
      <c r="AX15" s="272">
        <v>0.21079573442852018</v>
      </c>
      <c r="AY15" s="262">
        <v>0.21174831528061916</v>
      </c>
      <c r="AZ15" s="262">
        <v>0.21967219260900966</v>
      </c>
      <c r="BA15" s="273">
        <v>0.23453901563456522</v>
      </c>
      <c r="BB15" s="272">
        <v>0.23820351366327619</v>
      </c>
      <c r="BC15" s="262">
        <v>0.26685268442609722</v>
      </c>
      <c r="BD15" s="262">
        <v>0.25863194292933117</v>
      </c>
      <c r="BE15" s="273">
        <v>0.27536191700261536</v>
      </c>
      <c r="BF15" s="272">
        <v>0.26405024097576779</v>
      </c>
      <c r="BG15" s="262">
        <v>0.23891612551038124</v>
      </c>
      <c r="BH15" s="262">
        <v>0.2538795749320954</v>
      </c>
      <c r="BI15" s="273">
        <v>0.28719410478675628</v>
      </c>
      <c r="BJ15" s="272">
        <v>0.30160208145057121</v>
      </c>
      <c r="BK15" s="262">
        <v>0.31824100011020234</v>
      </c>
      <c r="BL15" s="262">
        <v>0.38465910482360205</v>
      </c>
      <c r="BM15" s="273">
        <v>0.31750500006248572</v>
      </c>
      <c r="BN15" s="272">
        <v>0.28427401610087477</v>
      </c>
      <c r="BO15" s="262">
        <v>0.24269616275129943</v>
      </c>
      <c r="BP15" s="262">
        <v>0.23302262374960761</v>
      </c>
      <c r="BQ15" s="273">
        <v>0.17086182746871109</v>
      </c>
      <c r="BR15" s="272">
        <v>0.18859443504051573</v>
      </c>
      <c r="BS15" s="262">
        <v>0.18768250308066312</v>
      </c>
      <c r="BT15" s="262">
        <v>0.18246097986558218</v>
      </c>
      <c r="BU15" s="392">
        <v>0.1843987612714918</v>
      </c>
      <c r="BV15" s="272">
        <v>0.15726335785808751</v>
      </c>
      <c r="BW15" s="262">
        <v>0.16918592940244459</v>
      </c>
      <c r="BX15" s="262">
        <v>0.17655789697330626</v>
      </c>
      <c r="BY15" s="273">
        <v>0.18270797402523511</v>
      </c>
      <c r="BZ15" s="272">
        <v>0.17972648381066023</v>
      </c>
      <c r="CA15" s="262">
        <v>0.17468036008496493</v>
      </c>
      <c r="CB15" s="262">
        <v>0.18679767299942204</v>
      </c>
      <c r="CC15" s="273">
        <v>0.19049734038435645</v>
      </c>
      <c r="CD15" s="272">
        <v>0.20360466874835859</v>
      </c>
      <c r="CE15" s="272">
        <v>0.20821743639593443</v>
      </c>
      <c r="CF15" s="272">
        <v>0.21768372012763174</v>
      </c>
      <c r="CG15" s="272">
        <v>0.20902931943199207</v>
      </c>
      <c r="CH15" s="272">
        <v>0.24902944084928025</v>
      </c>
      <c r="CI15" s="272">
        <v>0.29151899245838797</v>
      </c>
      <c r="CJ15" s="272">
        <v>0.3142334200337854</v>
      </c>
      <c r="CK15" s="272">
        <v>0.34704399433493677</v>
      </c>
      <c r="CL15" s="272">
        <v>0.31757982689034997</v>
      </c>
      <c r="CM15" s="272">
        <v>0.32144084769099984</v>
      </c>
      <c r="CN15" s="272">
        <v>0.33069598346837925</v>
      </c>
      <c r="CO15" s="272">
        <v>0.38053261673169908</v>
      </c>
      <c r="CP15" s="272">
        <v>0.33481451036286591</v>
      </c>
      <c r="CQ15" s="272">
        <v>0.2881018393269037</v>
      </c>
      <c r="CR15" s="272">
        <v>0.27561473397126901</v>
      </c>
      <c r="CS15" s="272">
        <v>0.25080306135504282</v>
      </c>
      <c r="CT15" s="272">
        <v>0.24533971983180286</v>
      </c>
      <c r="CU15" s="272">
        <v>0.26387603509783486</v>
      </c>
      <c r="CV15" s="272">
        <v>0.25587679858242995</v>
      </c>
      <c r="CW15" s="272">
        <v>0.25934146065100905</v>
      </c>
    </row>
    <row r="16" spans="1:101" ht="13" x14ac:dyDescent="0.3">
      <c r="A16" s="150"/>
      <c r="B16" s="8" t="s">
        <v>20</v>
      </c>
      <c r="C16" s="263"/>
      <c r="D16" s="280">
        <v>2.1693229566858401</v>
      </c>
      <c r="E16" s="280">
        <v>2.0365980242244683</v>
      </c>
      <c r="F16" s="280">
        <v>2.2425739379312657</v>
      </c>
      <c r="G16" s="280">
        <v>2.584437082222927</v>
      </c>
      <c r="H16" s="280">
        <v>2.611749631478181</v>
      </c>
      <c r="I16" s="280">
        <v>2.2627415377407987</v>
      </c>
      <c r="J16" s="272">
        <v>2.125320431464218</v>
      </c>
      <c r="K16" s="262">
        <v>2.2559644779739556</v>
      </c>
      <c r="L16" s="262">
        <v>2.5515246027539997</v>
      </c>
      <c r="M16" s="273">
        <v>2.4100930978271404</v>
      </c>
      <c r="N16" s="272">
        <v>2.3921411999609532</v>
      </c>
      <c r="O16" s="262">
        <v>2.1593292461908784</v>
      </c>
      <c r="P16" s="262">
        <v>2.1312675513637886</v>
      </c>
      <c r="Q16" s="273">
        <v>1.9391282538803931</v>
      </c>
      <c r="R16" s="272">
        <v>1.75959269337377</v>
      </c>
      <c r="S16" s="262">
        <v>1.6346833448839293</v>
      </c>
      <c r="T16" s="262">
        <v>1.4755910466032822</v>
      </c>
      <c r="U16" s="273">
        <v>1.2917535199964756</v>
      </c>
      <c r="V16" s="272">
        <v>1.1861753255290857</v>
      </c>
      <c r="W16" s="262">
        <v>1.0736601896881577</v>
      </c>
      <c r="X16" s="262">
        <v>0.98790919716485392</v>
      </c>
      <c r="Y16" s="273">
        <v>0.92409426876768808</v>
      </c>
      <c r="Z16" s="272">
        <v>1.0411480141445495</v>
      </c>
      <c r="AA16" s="262">
        <v>1.1458017785725443</v>
      </c>
      <c r="AB16" s="262">
        <v>0.98819876990331057</v>
      </c>
      <c r="AC16" s="273">
        <v>0.85058150763917328</v>
      </c>
      <c r="AD16" s="272">
        <v>1.5922676116271037</v>
      </c>
      <c r="AE16" s="262">
        <v>1.3731485788768421</v>
      </c>
      <c r="AF16" s="262">
        <v>1.3819133985674954</v>
      </c>
      <c r="AG16" s="273">
        <v>1.3655772328499058</v>
      </c>
      <c r="AH16" s="272">
        <v>1.2119111372712661</v>
      </c>
      <c r="AI16" s="262">
        <v>1.2505681027998032</v>
      </c>
      <c r="AJ16" s="262">
        <v>1.3298954172949562</v>
      </c>
      <c r="AK16" s="273">
        <v>1.3314874376666119</v>
      </c>
      <c r="AL16" s="272">
        <v>1.5553239267939036</v>
      </c>
      <c r="AM16" s="262">
        <v>1.3000987580411227</v>
      </c>
      <c r="AN16" s="262">
        <v>1.3441101383455658</v>
      </c>
      <c r="AO16" s="273">
        <v>1.3743501204089104</v>
      </c>
      <c r="AP16" s="272">
        <v>1.2595239194730397</v>
      </c>
      <c r="AQ16" s="262">
        <v>1.2139190290841837</v>
      </c>
      <c r="AR16" s="262">
        <v>1.1236364047165686</v>
      </c>
      <c r="AS16" s="273">
        <v>1.2250719074113265</v>
      </c>
      <c r="AT16" s="272">
        <v>1.2889925831479183</v>
      </c>
      <c r="AU16" s="262">
        <v>1.2357414031468406</v>
      </c>
      <c r="AV16" s="262">
        <v>1.3221956864949425</v>
      </c>
      <c r="AW16" s="273">
        <v>1.2947440668878178</v>
      </c>
      <c r="AX16" s="272">
        <v>1.2700013643486976</v>
      </c>
      <c r="AY16" s="262">
        <v>1.3452356041375655</v>
      </c>
      <c r="AZ16" s="262">
        <v>1.051977641940623</v>
      </c>
      <c r="BA16" s="273">
        <v>1.0862608091806085</v>
      </c>
      <c r="BB16" s="272">
        <v>1.1718246511786099</v>
      </c>
      <c r="BC16" s="262">
        <v>1.2125190662960785</v>
      </c>
      <c r="BD16" s="262">
        <v>1.0148523808691918</v>
      </c>
      <c r="BE16" s="273">
        <v>0.9971129044387107</v>
      </c>
      <c r="BF16" s="272">
        <v>0.98300017826816433</v>
      </c>
      <c r="BG16" s="262">
        <v>0.96034668793431932</v>
      </c>
      <c r="BH16" s="262">
        <v>1.1207546491312173</v>
      </c>
      <c r="BI16" s="273">
        <v>1.2323215742924027</v>
      </c>
      <c r="BJ16" s="272">
        <v>1.2250414442712418</v>
      </c>
      <c r="BK16" s="262">
        <v>1.2186560187052375</v>
      </c>
      <c r="BL16" s="262">
        <v>1.3502046226981874</v>
      </c>
      <c r="BM16" s="273">
        <v>1.3357059354382277</v>
      </c>
      <c r="BN16" s="272">
        <v>1.2783698942028374</v>
      </c>
      <c r="BO16" s="262">
        <v>1.6352730293660867</v>
      </c>
      <c r="BP16" s="262">
        <v>1.63905662132885</v>
      </c>
      <c r="BQ16" s="273">
        <v>1.6639993477402872</v>
      </c>
      <c r="BR16" s="272">
        <v>1.5741444137307963</v>
      </c>
      <c r="BS16" s="262">
        <v>1.7485777725549112</v>
      </c>
      <c r="BT16" s="262">
        <v>1.6148887833781334</v>
      </c>
      <c r="BU16" s="392">
        <v>1.6087701736269104</v>
      </c>
      <c r="BV16" s="272">
        <v>1.5574474073348248</v>
      </c>
      <c r="BW16" s="262">
        <v>1.6492254509112287</v>
      </c>
      <c r="BX16" s="262">
        <v>1.6855091748004405</v>
      </c>
      <c r="BY16" s="273">
        <v>1.7175439616670545</v>
      </c>
      <c r="BZ16" s="272">
        <v>1.6512151706593758</v>
      </c>
      <c r="CA16" s="262">
        <v>1.7855913344138521</v>
      </c>
      <c r="CB16" s="262">
        <v>1.8357302199308054</v>
      </c>
      <c r="CC16" s="273">
        <v>1.7135585302522467</v>
      </c>
      <c r="CD16" s="272">
        <v>1.9534071101174284</v>
      </c>
      <c r="CE16" s="272">
        <v>2.2724195766326107</v>
      </c>
      <c r="CF16" s="272">
        <v>2.5549885556421676</v>
      </c>
      <c r="CG16" s="272">
        <v>2.3867084587510186</v>
      </c>
      <c r="CH16" s="272">
        <v>2.4188260891847642</v>
      </c>
      <c r="CI16" s="272">
        <v>2.2675913490452664</v>
      </c>
      <c r="CJ16" s="272">
        <v>2.1618280124297313</v>
      </c>
      <c r="CK16" s="272">
        <v>2.0928887041996482</v>
      </c>
      <c r="CL16" s="272">
        <v>1.7471353662218758</v>
      </c>
      <c r="CM16" s="272">
        <v>1.7168946995270749</v>
      </c>
      <c r="CN16" s="272">
        <v>1.6834437216985572</v>
      </c>
      <c r="CO16" s="272">
        <v>1.8724072952591122</v>
      </c>
      <c r="CP16" s="272">
        <v>1.8419503464909743</v>
      </c>
      <c r="CQ16" s="272">
        <v>1.622650620387843</v>
      </c>
      <c r="CR16" s="272">
        <v>1.6415701017810573</v>
      </c>
      <c r="CS16" s="272">
        <v>1.6621378116454804</v>
      </c>
      <c r="CT16" s="272">
        <v>1.6446407564160419</v>
      </c>
      <c r="CU16" s="272">
        <v>1.6532490955677499</v>
      </c>
      <c r="CV16" s="272">
        <v>1.5891506232322734</v>
      </c>
      <c r="CW16" s="272">
        <v>1.5756932980586225</v>
      </c>
    </row>
    <row r="17" spans="1:101" ht="3.75" customHeight="1" x14ac:dyDescent="0.3">
      <c r="A17" s="150"/>
      <c r="B17" s="8"/>
      <c r="C17" s="263"/>
      <c r="D17" s="280"/>
      <c r="E17" s="280"/>
      <c r="F17" s="280"/>
      <c r="G17" s="280"/>
      <c r="H17" s="280"/>
      <c r="I17" s="280"/>
      <c r="J17" s="272"/>
      <c r="K17" s="262"/>
      <c r="L17" s="262"/>
      <c r="M17" s="273"/>
      <c r="N17" s="272"/>
      <c r="O17" s="262"/>
      <c r="P17" s="262"/>
      <c r="Q17" s="273"/>
      <c r="R17" s="272"/>
      <c r="S17" s="262"/>
      <c r="T17" s="262"/>
      <c r="U17" s="273"/>
      <c r="V17" s="272"/>
      <c r="W17" s="262"/>
      <c r="X17" s="262"/>
      <c r="Y17" s="273"/>
      <c r="Z17" s="272"/>
      <c r="AA17" s="262"/>
      <c r="AB17" s="262"/>
      <c r="AC17" s="273"/>
      <c r="AD17" s="272"/>
      <c r="AE17" s="262"/>
      <c r="AF17" s="262"/>
      <c r="AG17" s="273"/>
      <c r="AH17" s="272"/>
      <c r="AI17" s="262"/>
      <c r="AJ17" s="262"/>
      <c r="AK17" s="273"/>
      <c r="AL17" s="272"/>
      <c r="AM17" s="262"/>
      <c r="AN17" s="262"/>
      <c r="AO17" s="273"/>
      <c r="AP17" s="272"/>
      <c r="AQ17" s="262"/>
      <c r="AR17" s="262"/>
      <c r="AS17" s="273"/>
      <c r="AT17" s="272"/>
      <c r="AU17" s="262"/>
      <c r="AV17" s="262"/>
      <c r="AW17" s="273"/>
      <c r="AX17" s="272"/>
      <c r="AY17" s="262"/>
      <c r="AZ17" s="262"/>
      <c r="BA17" s="273"/>
      <c r="BB17" s="272"/>
      <c r="BC17" s="262"/>
      <c r="BD17" s="262"/>
      <c r="BE17" s="273"/>
      <c r="BF17" s="272"/>
      <c r="BG17" s="262"/>
      <c r="BH17" s="262"/>
      <c r="BI17" s="273"/>
      <c r="BJ17" s="272"/>
      <c r="BK17" s="262"/>
      <c r="BL17" s="262"/>
      <c r="BM17" s="273"/>
      <c r="BN17" s="272"/>
      <c r="BO17" s="262"/>
      <c r="BP17" s="262"/>
      <c r="BQ17" s="273"/>
      <c r="BR17" s="272"/>
      <c r="BS17" s="262"/>
      <c r="BT17" s="262"/>
      <c r="BU17" s="392"/>
      <c r="BV17" s="272"/>
      <c r="BW17" s="262"/>
      <c r="BX17" s="262"/>
      <c r="BY17" s="273"/>
      <c r="BZ17" s="272"/>
      <c r="CA17" s="262"/>
      <c r="CB17" s="262"/>
      <c r="CC17" s="273"/>
      <c r="CD17" s="272"/>
      <c r="CE17" s="272"/>
      <c r="CF17" s="272"/>
      <c r="CG17" s="272"/>
      <c r="CH17" s="272"/>
      <c r="CI17" s="272"/>
      <c r="CJ17" s="272"/>
      <c r="CK17" s="272"/>
      <c r="CL17" s="272"/>
      <c r="CM17" s="272"/>
      <c r="CN17" s="272"/>
      <c r="CO17" s="272"/>
      <c r="CP17" s="272"/>
      <c r="CQ17" s="272"/>
      <c r="CR17" s="272"/>
      <c r="CS17" s="272"/>
      <c r="CT17" s="272"/>
      <c r="CU17" s="272"/>
      <c r="CV17" s="272"/>
      <c r="CW17" s="272"/>
    </row>
    <row r="18" spans="1:101" ht="13" x14ac:dyDescent="0.3">
      <c r="A18" s="214" t="s">
        <v>69</v>
      </c>
      <c r="B18" s="215"/>
      <c r="C18" s="268"/>
      <c r="D18" s="281">
        <v>10.829170824285896</v>
      </c>
      <c r="E18" s="281">
        <v>12.199057306717888</v>
      </c>
      <c r="F18" s="281">
        <v>14.697370423063944</v>
      </c>
      <c r="G18" s="281">
        <v>18.301117434795341</v>
      </c>
      <c r="H18" s="281">
        <v>20.254311602576962</v>
      </c>
      <c r="I18" s="281">
        <v>22.672637000037344</v>
      </c>
      <c r="J18" s="274">
        <v>20.942476451532912</v>
      </c>
      <c r="K18" s="269">
        <v>21.948833516467108</v>
      </c>
      <c r="L18" s="269">
        <v>25.674167115850764</v>
      </c>
      <c r="M18" s="275">
        <v>25.411132050891212</v>
      </c>
      <c r="N18" s="274">
        <v>26.099731961214417</v>
      </c>
      <c r="O18" s="269">
        <v>24.520170004312448</v>
      </c>
      <c r="P18" s="269">
        <v>25.184185940975141</v>
      </c>
      <c r="Q18" s="275">
        <v>24.125760949154877</v>
      </c>
      <c r="R18" s="274">
        <v>22.568946745535591</v>
      </c>
      <c r="S18" s="269">
        <v>22.251402185471314</v>
      </c>
      <c r="T18" s="269">
        <v>21.052517560927164</v>
      </c>
      <c r="U18" s="275">
        <v>19.530549262111691</v>
      </c>
      <c r="V18" s="274">
        <v>18.85201792098529</v>
      </c>
      <c r="W18" s="269">
        <v>16.507292455277735</v>
      </c>
      <c r="X18" s="269">
        <v>15.734761918596185</v>
      </c>
      <c r="Y18" s="275">
        <v>15.781201581260893</v>
      </c>
      <c r="Z18" s="274">
        <v>14.88043112163712</v>
      </c>
      <c r="AA18" s="269">
        <v>16.290075146465345</v>
      </c>
      <c r="AB18" s="269">
        <v>16.110681108467414</v>
      </c>
      <c r="AC18" s="275">
        <v>15.209113958004892</v>
      </c>
      <c r="AD18" s="274">
        <v>14.939780913757911</v>
      </c>
      <c r="AE18" s="269">
        <v>13.276256741667547</v>
      </c>
      <c r="AF18" s="269">
        <v>13.318115815536105</v>
      </c>
      <c r="AG18" s="275">
        <v>13.14317598403437</v>
      </c>
      <c r="AH18" s="274">
        <v>11.825784054733388</v>
      </c>
      <c r="AI18" s="269">
        <v>12.002561651497464</v>
      </c>
      <c r="AJ18" s="269">
        <v>12.849164575279531</v>
      </c>
      <c r="AK18" s="275">
        <v>13.328069988072647</v>
      </c>
      <c r="AL18" s="274">
        <v>15.545612432412748</v>
      </c>
      <c r="AM18" s="269">
        <v>13.340535182572259</v>
      </c>
      <c r="AN18" s="269">
        <v>12.31288397431134</v>
      </c>
      <c r="AO18" s="275">
        <v>13.78062297322521</v>
      </c>
      <c r="AP18" s="274">
        <v>12.564279858336002</v>
      </c>
      <c r="AQ18" s="269">
        <v>12.725339692700766</v>
      </c>
      <c r="AR18" s="269">
        <v>12.048692339945191</v>
      </c>
      <c r="AS18" s="275">
        <v>12.726002760778158</v>
      </c>
      <c r="AT18" s="274">
        <v>12.265265357059405</v>
      </c>
      <c r="AU18" s="269">
        <v>11.229153457697572</v>
      </c>
      <c r="AV18" s="269">
        <v>12.223721836964319</v>
      </c>
      <c r="AW18" s="275">
        <v>12.185532066847843</v>
      </c>
      <c r="AX18" s="274">
        <v>11.126671048797427</v>
      </c>
      <c r="AY18" s="269">
        <v>10.913297123559408</v>
      </c>
      <c r="AZ18" s="269">
        <v>10.697735489953564</v>
      </c>
      <c r="BA18" s="275">
        <v>10.519670051630637</v>
      </c>
      <c r="BB18" s="274">
        <v>10.857334489420735</v>
      </c>
      <c r="BC18" s="269">
        <v>11.089832269380029</v>
      </c>
      <c r="BD18" s="269">
        <v>11.244928347603809</v>
      </c>
      <c r="BE18" s="275">
        <v>11.171169341172574</v>
      </c>
      <c r="BF18" s="274">
        <v>11.599764121132203</v>
      </c>
      <c r="BG18" s="269">
        <v>10.90568863059897</v>
      </c>
      <c r="BH18" s="269">
        <v>11.525992010105268</v>
      </c>
      <c r="BI18" s="275">
        <v>13.578277875952152</v>
      </c>
      <c r="BJ18" s="274">
        <v>15.124750199114068</v>
      </c>
      <c r="BK18" s="269">
        <v>14.919323743515761</v>
      </c>
      <c r="BL18" s="269">
        <v>17.901835395258562</v>
      </c>
      <c r="BM18" s="275">
        <v>18.101616102754239</v>
      </c>
      <c r="BN18" s="274">
        <v>17.679371599323311</v>
      </c>
      <c r="BO18" s="269">
        <v>17.282163593651394</v>
      </c>
      <c r="BP18" s="269">
        <v>16.813030847839702</v>
      </c>
      <c r="BQ18" s="275">
        <v>17.637309619041229</v>
      </c>
      <c r="BR18" s="274">
        <v>17.047173377162803</v>
      </c>
      <c r="BS18" s="269">
        <v>17.820866626930389</v>
      </c>
      <c r="BT18" s="269">
        <v>17.536672640216803</v>
      </c>
      <c r="BU18" s="393">
        <v>17.54953645963468</v>
      </c>
      <c r="BV18" s="274">
        <v>16.560445677898741</v>
      </c>
      <c r="BW18" s="269">
        <v>17.142428370055494</v>
      </c>
      <c r="BX18" s="269">
        <v>17.135278778626713</v>
      </c>
      <c r="BY18" s="275">
        <v>18.770439190301694</v>
      </c>
      <c r="BZ18" s="274">
        <v>18.366505262034941</v>
      </c>
      <c r="CA18" s="269">
        <v>18.194601026554079</v>
      </c>
      <c r="CB18" s="269">
        <v>19.238359583576038</v>
      </c>
      <c r="CC18" s="275">
        <v>18.132089290120838</v>
      </c>
      <c r="CD18" s="274">
        <v>22.561053772934528</v>
      </c>
      <c r="CE18" s="274">
        <v>24.128542141547101</v>
      </c>
      <c r="CF18" s="274">
        <v>26.434668728683025</v>
      </c>
      <c r="CG18" s="274">
        <v>25.846441176973428</v>
      </c>
      <c r="CH18" s="274">
        <v>27.671510843719354</v>
      </c>
      <c r="CI18" s="274">
        <v>27.336949675736914</v>
      </c>
      <c r="CJ18" s="274">
        <v>26.451828275906536</v>
      </c>
      <c r="CK18" s="274">
        <v>27.304824367063262</v>
      </c>
      <c r="CL18" s="274">
        <v>24.227383035233718</v>
      </c>
      <c r="CM18" s="274">
        <v>24.943090849835318</v>
      </c>
      <c r="CN18" s="274">
        <v>25.835553417763098</v>
      </c>
      <c r="CO18" s="274">
        <v>27.372015344835017</v>
      </c>
      <c r="CP18" s="274">
        <v>26.741560014731469</v>
      </c>
      <c r="CQ18" s="274">
        <v>22.938016532020313</v>
      </c>
      <c r="CR18" s="274">
        <v>22.156695983812416</v>
      </c>
      <c r="CS18" s="274">
        <v>21.549708700104318</v>
      </c>
      <c r="CT18" s="274">
        <v>21.382008827928811</v>
      </c>
      <c r="CU18" s="274">
        <v>22.513632153759815</v>
      </c>
      <c r="CV18" s="274">
        <v>22.175446892593563</v>
      </c>
      <c r="CW18" s="274">
        <v>23.237594803058087</v>
      </c>
    </row>
    <row r="19" spans="1:101" ht="3.75" customHeight="1" x14ac:dyDescent="0.3">
      <c r="A19" s="150"/>
      <c r="B19" s="8"/>
      <c r="C19" s="263"/>
      <c r="D19" s="280"/>
      <c r="E19" s="280"/>
      <c r="F19" s="280"/>
      <c r="G19" s="280"/>
      <c r="H19" s="280"/>
      <c r="I19" s="280"/>
      <c r="J19" s="272"/>
      <c r="K19" s="262"/>
      <c r="L19" s="262"/>
      <c r="M19" s="273"/>
      <c r="N19" s="272"/>
      <c r="O19" s="262"/>
      <c r="P19" s="262"/>
      <c r="Q19" s="273"/>
      <c r="R19" s="272"/>
      <c r="S19" s="262"/>
      <c r="T19" s="262"/>
      <c r="U19" s="273"/>
      <c r="V19" s="272"/>
      <c r="W19" s="262"/>
      <c r="X19" s="262"/>
      <c r="Y19" s="273"/>
      <c r="Z19" s="272"/>
      <c r="AA19" s="262"/>
      <c r="AB19" s="262"/>
      <c r="AC19" s="273"/>
      <c r="AD19" s="272"/>
      <c r="AE19" s="262"/>
      <c r="AF19" s="262"/>
      <c r="AG19" s="273"/>
      <c r="AH19" s="272"/>
      <c r="AI19" s="262"/>
      <c r="AJ19" s="262"/>
      <c r="AK19" s="273"/>
      <c r="AL19" s="272"/>
      <c r="AM19" s="262"/>
      <c r="AN19" s="262"/>
      <c r="AO19" s="273"/>
      <c r="AP19" s="272"/>
      <c r="AQ19" s="262"/>
      <c r="AR19" s="262"/>
      <c r="AS19" s="273"/>
      <c r="AT19" s="272"/>
      <c r="AU19" s="262"/>
      <c r="AV19" s="262"/>
      <c r="AW19" s="273"/>
      <c r="AX19" s="272"/>
      <c r="AY19" s="262"/>
      <c r="AZ19" s="262"/>
      <c r="BA19" s="273"/>
      <c r="BB19" s="272"/>
      <c r="BC19" s="262"/>
      <c r="BD19" s="262"/>
      <c r="BE19" s="273"/>
      <c r="BF19" s="272"/>
      <c r="BG19" s="262"/>
      <c r="BH19" s="262"/>
      <c r="BI19" s="273"/>
      <c r="BJ19" s="272"/>
      <c r="BK19" s="262"/>
      <c r="BL19" s="262"/>
      <c r="BM19" s="273"/>
      <c r="BN19" s="272"/>
      <c r="BO19" s="262"/>
      <c r="BP19" s="262"/>
      <c r="BQ19" s="273"/>
      <c r="BR19" s="272"/>
      <c r="BS19" s="262"/>
      <c r="BT19" s="262"/>
      <c r="BU19" s="392"/>
      <c r="BV19" s="272"/>
      <c r="BW19" s="262"/>
      <c r="BX19" s="262"/>
      <c r="BY19" s="273"/>
      <c r="BZ19" s="272"/>
      <c r="CA19" s="262"/>
      <c r="CB19" s="262"/>
      <c r="CC19" s="273"/>
      <c r="CD19" s="272"/>
      <c r="CE19" s="272"/>
      <c r="CF19" s="272"/>
      <c r="CG19" s="272"/>
      <c r="CH19" s="272"/>
      <c r="CI19" s="272"/>
      <c r="CJ19" s="272"/>
      <c r="CK19" s="272"/>
      <c r="CL19" s="272"/>
      <c r="CM19" s="272"/>
      <c r="CN19" s="272"/>
      <c r="CO19" s="272"/>
      <c r="CP19" s="272"/>
      <c r="CQ19" s="272"/>
      <c r="CR19" s="272"/>
      <c r="CS19" s="272"/>
      <c r="CT19" s="272"/>
      <c r="CU19" s="272"/>
      <c r="CV19" s="272"/>
      <c r="CW19" s="272"/>
    </row>
    <row r="20" spans="1:101" ht="13" x14ac:dyDescent="0.3">
      <c r="A20" s="150"/>
      <c r="B20" s="10" t="s">
        <v>4</v>
      </c>
      <c r="C20" s="263" t="s">
        <v>37</v>
      </c>
      <c r="D20" s="280">
        <v>0.88643680124576518</v>
      </c>
      <c r="E20" s="280">
        <v>0.65399698292177544</v>
      </c>
      <c r="F20" s="280">
        <v>0.33485189885611943</v>
      </c>
      <c r="G20" s="280">
        <v>0.79213688697671558</v>
      </c>
      <c r="H20" s="280">
        <v>0.69568424495174552</v>
      </c>
      <c r="I20" s="280">
        <v>1.8223042563599836</v>
      </c>
      <c r="J20" s="272">
        <v>1.0695280336481952</v>
      </c>
      <c r="K20" s="262">
        <v>0.35506507907097512</v>
      </c>
      <c r="L20" s="262">
        <v>0.57243359004442707</v>
      </c>
      <c r="M20" s="273">
        <v>0.42917767009706137</v>
      </c>
      <c r="N20" s="272">
        <v>0.54357993931460424</v>
      </c>
      <c r="O20" s="262">
        <v>0.34397472256140382</v>
      </c>
      <c r="P20" s="262">
        <v>0.2810803953794212</v>
      </c>
      <c r="Q20" s="273">
        <v>0.64224803626134963</v>
      </c>
      <c r="R20" s="272">
        <v>0.12992502000279738</v>
      </c>
      <c r="S20" s="262">
        <v>0.21211724693686501</v>
      </c>
      <c r="T20" s="262">
        <v>0.4616801502242518</v>
      </c>
      <c r="U20" s="273">
        <v>0.86998863593591991</v>
      </c>
      <c r="V20" s="272">
        <v>1.4130286442069957</v>
      </c>
      <c r="W20" s="262">
        <v>0.24591185347628072</v>
      </c>
      <c r="X20" s="262">
        <v>7.061379664700719E-2</v>
      </c>
      <c r="Y20" s="273">
        <v>0.93076650757350898</v>
      </c>
      <c r="Z20" s="272">
        <v>0.47220483538219704</v>
      </c>
      <c r="AA20" s="262">
        <v>0.24988944471393634</v>
      </c>
      <c r="AB20" s="262">
        <v>1.0335286954707894</v>
      </c>
      <c r="AC20" s="273">
        <v>1.1559293975674028</v>
      </c>
      <c r="AD20" s="272">
        <v>0.92924557264417984</v>
      </c>
      <c r="AE20" s="262">
        <v>0.74532234779226936</v>
      </c>
      <c r="AF20" s="262">
        <v>0.39744076536631107</v>
      </c>
      <c r="AG20" s="273">
        <v>0.21884651895692592</v>
      </c>
      <c r="AH20" s="272">
        <v>0.35694553247260419</v>
      </c>
      <c r="AI20" s="262">
        <v>0.34302502303606641</v>
      </c>
      <c r="AJ20" s="262">
        <v>0.16167565682529644</v>
      </c>
      <c r="AK20" s="273">
        <v>0.27373432834328981</v>
      </c>
      <c r="AL20" s="272">
        <v>0.93284781368283276</v>
      </c>
      <c r="AM20" s="262">
        <v>0.47964768069237068</v>
      </c>
      <c r="AN20" s="262">
        <v>0.20678897658107384</v>
      </c>
      <c r="AO20" s="273">
        <v>0.98444577189597016</v>
      </c>
      <c r="AP20" s="272">
        <v>0.44542071910942382</v>
      </c>
      <c r="AQ20" s="262">
        <v>0.54153803626165942</v>
      </c>
      <c r="AR20" s="262">
        <v>0.36346847567442336</v>
      </c>
      <c r="AS20" s="273">
        <v>0.47675204302781332</v>
      </c>
      <c r="AT20" s="272">
        <v>0.21008698795473976</v>
      </c>
      <c r="AU20" s="262">
        <v>0</v>
      </c>
      <c r="AV20" s="262">
        <v>0.47147811070780749</v>
      </c>
      <c r="AW20" s="273">
        <v>0.4786398889155159</v>
      </c>
      <c r="AX20" s="272">
        <v>0.28853618348780891</v>
      </c>
      <c r="AY20" s="262">
        <v>0.32396575883621986</v>
      </c>
      <c r="AZ20" s="262">
        <v>0.26672668456762927</v>
      </c>
      <c r="BA20" s="273">
        <v>0.16048574723330628</v>
      </c>
      <c r="BB20" s="272">
        <v>0.27909428870702624</v>
      </c>
      <c r="BC20" s="262">
        <v>4.2898159369687126E-2</v>
      </c>
      <c r="BD20" s="262">
        <v>0.47161184846667453</v>
      </c>
      <c r="BE20" s="273">
        <v>0.30446255657009513</v>
      </c>
      <c r="BF20" s="272">
        <v>0.57293421758368113</v>
      </c>
      <c r="BG20" s="262">
        <v>0.28982889332094003</v>
      </c>
      <c r="BH20" s="262">
        <v>2.0912863367446619E-2</v>
      </c>
      <c r="BI20" s="273">
        <v>0.32063801585900176</v>
      </c>
      <c r="BJ20" s="272">
        <v>0.92551344075999309</v>
      </c>
      <c r="BK20" s="262">
        <v>0.52284178662316871</v>
      </c>
      <c r="BL20" s="262">
        <v>0.80610609151707435</v>
      </c>
      <c r="BM20" s="273">
        <v>0.69259034488361015</v>
      </c>
      <c r="BN20" s="272">
        <v>1.1256292020517973</v>
      </c>
      <c r="BO20" s="262">
        <v>0.84025327245486281</v>
      </c>
      <c r="BP20" s="262">
        <v>0.44713007403910388</v>
      </c>
      <c r="BQ20" s="273">
        <v>0.97930628683495136</v>
      </c>
      <c r="BR20" s="272">
        <v>0.77518136746569943</v>
      </c>
      <c r="BS20" s="262">
        <v>0.40919076522134767</v>
      </c>
      <c r="BT20" s="262">
        <v>0.94867772913043313</v>
      </c>
      <c r="BU20" s="392">
        <v>0.82870145911460547</v>
      </c>
      <c r="BV20" s="272">
        <v>0.79879362838864465</v>
      </c>
      <c r="BW20" s="262">
        <v>0.67418128799519284</v>
      </c>
      <c r="BX20" s="262">
        <v>0.52529588776951708</v>
      </c>
      <c r="BY20" s="273">
        <v>1.0404639864648437</v>
      </c>
      <c r="BZ20" s="272">
        <v>0.67046039026337911</v>
      </c>
      <c r="CA20" s="262">
        <v>0.55908912338066363</v>
      </c>
      <c r="CB20" s="262">
        <v>0.62574826243779036</v>
      </c>
      <c r="CC20" s="273">
        <v>0.62885460488594414</v>
      </c>
      <c r="CD20" s="272">
        <v>1.1184510273155277</v>
      </c>
      <c r="CE20" s="272">
        <v>0.58047813159094896</v>
      </c>
      <c r="CF20" s="272">
        <v>0.19144200046427062</v>
      </c>
      <c r="CG20" s="272">
        <v>1.1021655640691912</v>
      </c>
      <c r="CH20" s="272">
        <v>0.33475705587622534</v>
      </c>
      <c r="CI20" s="272">
        <v>0.63335704648721303</v>
      </c>
      <c r="CJ20" s="272">
        <v>1.3664367213934085</v>
      </c>
      <c r="CK20" s="272">
        <v>0.52870528416122831</v>
      </c>
      <c r="CL20" s="272">
        <v>0.25985689832046072</v>
      </c>
      <c r="CM20" s="272">
        <v>0.28071944135965088</v>
      </c>
      <c r="CN20" s="272">
        <v>0.37256314912439831</v>
      </c>
      <c r="CO20" s="272">
        <v>0.775673496405481</v>
      </c>
      <c r="CP20" s="272">
        <v>0.84195341958867265</v>
      </c>
      <c r="CQ20" s="272">
        <v>0.46307943409914576</v>
      </c>
      <c r="CR20" s="272">
        <v>0.49837088316216915</v>
      </c>
      <c r="CS20" s="272">
        <v>0.57218786976633618</v>
      </c>
      <c r="CT20" s="272">
        <v>0.69467017501677197</v>
      </c>
      <c r="CU20" s="272">
        <v>0.51149529694195728</v>
      </c>
      <c r="CV20" s="272">
        <v>0.30511374003140102</v>
      </c>
      <c r="CW20" s="272">
        <v>0.71475008418359132</v>
      </c>
    </row>
    <row r="21" spans="1:101" ht="13" x14ac:dyDescent="0.3">
      <c r="A21" s="150"/>
      <c r="B21" s="10" t="s">
        <v>4</v>
      </c>
      <c r="C21" s="263" t="s">
        <v>38</v>
      </c>
      <c r="D21" s="280">
        <v>2.8382822044638756E-2</v>
      </c>
      <c r="E21" s="280">
        <v>7.5094375538215671E-2</v>
      </c>
      <c r="F21" s="280">
        <v>0.17975424796771694</v>
      </c>
      <c r="G21" s="280">
        <v>0.49144648167356247</v>
      </c>
      <c r="H21" s="280">
        <v>1.3407891527800897</v>
      </c>
      <c r="I21" s="280">
        <v>1.4733241896643405</v>
      </c>
      <c r="J21" s="272">
        <v>1.286485321232858</v>
      </c>
      <c r="K21" s="262">
        <v>1.3012723186801474</v>
      </c>
      <c r="L21" s="262">
        <v>1.4976501153437685</v>
      </c>
      <c r="M21" s="273">
        <v>1.3100374244590209</v>
      </c>
      <c r="N21" s="272">
        <v>1.2934980220501071</v>
      </c>
      <c r="O21" s="262">
        <v>1.1919518467686832</v>
      </c>
      <c r="P21" s="262">
        <v>1.1751186545700931</v>
      </c>
      <c r="Q21" s="273">
        <v>1.0952278109702984</v>
      </c>
      <c r="R21" s="272">
        <v>0.98599643376044099</v>
      </c>
      <c r="S21" s="262">
        <v>1.0008520714341014</v>
      </c>
      <c r="T21" s="262">
        <v>0.94313500840372388</v>
      </c>
      <c r="U21" s="273">
        <v>0.8882758829168349</v>
      </c>
      <c r="V21" s="272">
        <v>0.90434742729433171</v>
      </c>
      <c r="W21" s="262">
        <v>0.8666459326983601</v>
      </c>
      <c r="X21" s="262">
        <v>0.86731247066100559</v>
      </c>
      <c r="Y21" s="273">
        <v>0.93902139030187615</v>
      </c>
      <c r="Z21" s="272">
        <v>0.96022946991445501</v>
      </c>
      <c r="AA21" s="262">
        <v>1.1822980946521617</v>
      </c>
      <c r="AB21" s="262">
        <v>1.1574926068125613</v>
      </c>
      <c r="AC21" s="273">
        <v>1.115729281715915</v>
      </c>
      <c r="AD21" s="272">
        <v>1.0889898602493475</v>
      </c>
      <c r="AE21" s="262">
        <v>0.98750867474553983</v>
      </c>
      <c r="AF21" s="262">
        <v>1.068445003145531</v>
      </c>
      <c r="AG21" s="273">
        <v>1.0637818019623471</v>
      </c>
      <c r="AH21" s="272">
        <v>2.3312296390307354E-4</v>
      </c>
      <c r="AI21" s="262">
        <v>0.46904200512104205</v>
      </c>
      <c r="AJ21" s="262">
        <v>0.57296978475901361</v>
      </c>
      <c r="AK21" s="273">
        <v>0.63386859276228158</v>
      </c>
      <c r="AL21" s="272">
        <v>0.49362358699853276</v>
      </c>
      <c r="AM21" s="262">
        <v>0.40115654026895087</v>
      </c>
      <c r="AN21" s="262">
        <v>0.35883331127790102</v>
      </c>
      <c r="AO21" s="273">
        <v>0.38676364426157117</v>
      </c>
      <c r="AP21" s="272">
        <v>0.28097369895110719</v>
      </c>
      <c r="AQ21" s="262">
        <v>0.28315035998360827</v>
      </c>
      <c r="AR21" s="262">
        <v>0.26108403951833759</v>
      </c>
      <c r="AS21" s="273">
        <v>0.34584903286578467</v>
      </c>
      <c r="AT21" s="272">
        <v>0.33038351864886756</v>
      </c>
      <c r="AU21" s="262">
        <v>0.31003701833552294</v>
      </c>
      <c r="AV21" s="262">
        <v>0.33638749278336055</v>
      </c>
      <c r="AW21" s="273">
        <v>0.33819781309091396</v>
      </c>
      <c r="AX21" s="272">
        <v>0.29335400270191309</v>
      </c>
      <c r="AY21" s="262">
        <v>0.28005379767551586</v>
      </c>
      <c r="AZ21" s="262">
        <v>0.27905669894816582</v>
      </c>
      <c r="BA21" s="273">
        <v>0.26000866335659589</v>
      </c>
      <c r="BB21" s="272">
        <v>0.25452968502697854</v>
      </c>
      <c r="BC21" s="262">
        <v>0.26243857295443984</v>
      </c>
      <c r="BD21" s="262">
        <v>0.25548357319681819</v>
      </c>
      <c r="BE21" s="273">
        <v>0.23154557570891815</v>
      </c>
      <c r="BF21" s="272">
        <v>0.22891655009247563</v>
      </c>
      <c r="BG21" s="262">
        <v>0.21536604444492338</v>
      </c>
      <c r="BH21" s="262">
        <v>0.2089305234394265</v>
      </c>
      <c r="BI21" s="273">
        <v>0.17732368889551672</v>
      </c>
      <c r="BJ21" s="272">
        <v>0.17341728223648398</v>
      </c>
      <c r="BK21" s="262">
        <v>0.15423003312991593</v>
      </c>
      <c r="BL21" s="262">
        <v>0.17769767354632407</v>
      </c>
      <c r="BM21" s="273">
        <v>0.17572945381173094</v>
      </c>
      <c r="BN21" s="272">
        <v>0.15021381957056137</v>
      </c>
      <c r="BO21" s="262">
        <v>0.13964637382928408</v>
      </c>
      <c r="BP21" s="262">
        <v>0.11570436635441787</v>
      </c>
      <c r="BQ21" s="273">
        <v>0.11833431921770482</v>
      </c>
      <c r="BR21" s="272">
        <v>9.0646812317926387E-2</v>
      </c>
      <c r="BS21" s="262">
        <v>9.4229359473162536E-2</v>
      </c>
      <c r="BT21" s="262">
        <v>8.9434892084233775E-2</v>
      </c>
      <c r="BU21" s="392">
        <v>7.3488785632572884E-2</v>
      </c>
      <c r="BV21" s="272">
        <v>6.2723082409240766E-2</v>
      </c>
      <c r="BW21" s="262">
        <v>6.435317167722765E-2</v>
      </c>
      <c r="BX21" s="262">
        <v>4.9351995364778918E-2</v>
      </c>
      <c r="BY21" s="273">
        <v>3.8447610248524229E-2</v>
      </c>
      <c r="BZ21" s="272">
        <v>1.6242996573813492E-2</v>
      </c>
      <c r="CA21" s="262">
        <v>5.7329654331164225E-3</v>
      </c>
      <c r="CB21" s="262">
        <v>6.1389319813866883E-3</v>
      </c>
      <c r="CC21" s="273">
        <v>3.8550296584747391E-4</v>
      </c>
      <c r="CD21" s="272">
        <v>2.2409542827134721E-5</v>
      </c>
      <c r="CE21" s="272">
        <v>2.1807512954450108E-5</v>
      </c>
      <c r="CF21" s="272">
        <v>2.3027895242450198E-5</v>
      </c>
      <c r="CG21" s="272">
        <v>2.0490358239890554E-5</v>
      </c>
      <c r="CH21" s="272">
        <v>2.1822495380190294E-5</v>
      </c>
      <c r="CI21" s="272">
        <v>0</v>
      </c>
      <c r="CJ21" s="272">
        <v>0</v>
      </c>
      <c r="CK21" s="272">
        <v>0</v>
      </c>
      <c r="CL21" s="272">
        <v>0</v>
      </c>
      <c r="CM21" s="272">
        <v>0</v>
      </c>
      <c r="CN21" s="272">
        <v>0</v>
      </c>
      <c r="CO21" s="272">
        <v>0</v>
      </c>
      <c r="CP21" s="272">
        <v>0</v>
      </c>
      <c r="CQ21" s="272">
        <v>0</v>
      </c>
      <c r="CR21" s="272">
        <v>0</v>
      </c>
      <c r="CS21" s="272">
        <v>0</v>
      </c>
      <c r="CT21" s="272">
        <v>0</v>
      </c>
      <c r="CU21" s="272">
        <v>0</v>
      </c>
      <c r="CV21" s="272">
        <v>0</v>
      </c>
      <c r="CW21" s="272">
        <v>0</v>
      </c>
    </row>
    <row r="22" spans="1:101" ht="13" x14ac:dyDescent="0.3">
      <c r="A22" s="150"/>
      <c r="B22" s="10" t="s">
        <v>4</v>
      </c>
      <c r="C22" s="263" t="s">
        <v>52</v>
      </c>
      <c r="D22" s="280"/>
      <c r="E22" s="280"/>
      <c r="F22" s="280"/>
      <c r="G22" s="280"/>
      <c r="H22" s="280"/>
      <c r="I22" s="280"/>
      <c r="J22" s="272"/>
      <c r="K22" s="262"/>
      <c r="L22" s="262"/>
      <c r="M22" s="273"/>
      <c r="N22" s="272"/>
      <c r="O22" s="262"/>
      <c r="P22" s="262"/>
      <c r="Q22" s="273"/>
      <c r="R22" s="272"/>
      <c r="S22" s="262"/>
      <c r="T22" s="262"/>
      <c r="U22" s="273"/>
      <c r="V22" s="272"/>
      <c r="W22" s="262"/>
      <c r="X22" s="262"/>
      <c r="Y22" s="273"/>
      <c r="Z22" s="272"/>
      <c r="AA22" s="262"/>
      <c r="AB22" s="262"/>
      <c r="AC22" s="273"/>
      <c r="AD22" s="272"/>
      <c r="AE22" s="262"/>
      <c r="AF22" s="262"/>
      <c r="AG22" s="273"/>
      <c r="AH22" s="272"/>
      <c r="AI22" s="262"/>
      <c r="AJ22" s="262"/>
      <c r="AK22" s="273"/>
      <c r="AL22" s="272"/>
      <c r="AM22" s="262"/>
      <c r="AN22" s="262"/>
      <c r="AO22" s="273"/>
      <c r="AP22" s="272"/>
      <c r="AQ22" s="262"/>
      <c r="AR22" s="262"/>
      <c r="AS22" s="273"/>
      <c r="AT22" s="272"/>
      <c r="AU22" s="262"/>
      <c r="AV22" s="262"/>
      <c r="AW22" s="273"/>
      <c r="AX22" s="272"/>
      <c r="AY22" s="262">
        <v>0</v>
      </c>
      <c r="AZ22" s="262">
        <v>0.15590452607747371</v>
      </c>
      <c r="BA22" s="273">
        <v>0.21763546557081606</v>
      </c>
      <c r="BB22" s="272">
        <v>0.29892800618926441</v>
      </c>
      <c r="BC22" s="262">
        <v>0.35167247542684177</v>
      </c>
      <c r="BD22" s="262">
        <v>0.38621166714540212</v>
      </c>
      <c r="BE22" s="273">
        <v>0.44434361098836439</v>
      </c>
      <c r="BF22" s="272">
        <v>0.51282511819791166</v>
      </c>
      <c r="BG22" s="262">
        <v>0.53688396647983172</v>
      </c>
      <c r="BH22" s="262">
        <v>0.62755333723628681</v>
      </c>
      <c r="BI22" s="273">
        <v>0.78554337238009608</v>
      </c>
      <c r="BJ22" s="272">
        <v>0.83867456724851297</v>
      </c>
      <c r="BK22" s="262">
        <v>0.9418120981624527</v>
      </c>
      <c r="BL22" s="262">
        <v>1.1734933401457144</v>
      </c>
      <c r="BM22" s="273">
        <v>1.2094149362817519</v>
      </c>
      <c r="BN22" s="272">
        <v>1.2082461745370938</v>
      </c>
      <c r="BO22" s="262">
        <v>1.1786088632929783</v>
      </c>
      <c r="BP22" s="262">
        <v>1.183792189538954</v>
      </c>
      <c r="BQ22" s="273">
        <v>1.2046861520615155</v>
      </c>
      <c r="BR22" s="272">
        <v>1.1795214058968897</v>
      </c>
      <c r="BS22" s="262">
        <v>1.2426400167847111</v>
      </c>
      <c r="BT22" s="262">
        <v>1.1959803382631842</v>
      </c>
      <c r="BU22" s="392">
        <v>1.1975806290475204</v>
      </c>
      <c r="BV22" s="272">
        <v>1.0932527838243531</v>
      </c>
      <c r="BW22" s="262">
        <v>1.1455391036972384</v>
      </c>
      <c r="BX22" s="262">
        <v>1.1398831174319293</v>
      </c>
      <c r="BY22" s="273">
        <v>1.0329309732253849</v>
      </c>
      <c r="BZ22" s="272">
        <v>1.026640241407635</v>
      </c>
      <c r="CA22" s="262">
        <v>1.069867993832069</v>
      </c>
      <c r="CB22" s="262">
        <v>1.148092773177946</v>
      </c>
      <c r="CC22" s="273">
        <v>1.1054228183181853</v>
      </c>
      <c r="CD22" s="272">
        <v>1.3895504455197911</v>
      </c>
      <c r="CE22" s="272">
        <v>1.4129376462054837</v>
      </c>
      <c r="CF22" s="272">
        <v>1.5154255763190814</v>
      </c>
      <c r="CG22" s="272">
        <v>1.3769936935085112</v>
      </c>
      <c r="CH22" s="272">
        <v>1.4816982357162995</v>
      </c>
      <c r="CI22" s="272">
        <v>1.2847178511056485</v>
      </c>
      <c r="CJ22" s="272">
        <v>1.2449822829929922</v>
      </c>
      <c r="CK22" s="272">
        <v>1.2317690092575357</v>
      </c>
      <c r="CL22" s="272">
        <v>1.0937230818986166</v>
      </c>
      <c r="CM22" s="272">
        <v>1.1252684207754029</v>
      </c>
      <c r="CN22" s="272">
        <v>1.1624535582587656</v>
      </c>
      <c r="CO22" s="272">
        <v>1.1906770200943884</v>
      </c>
      <c r="CP22" s="272">
        <v>1.1571923464335137</v>
      </c>
      <c r="CQ22" s="272">
        <v>1.112952173829953</v>
      </c>
      <c r="CR22" s="272">
        <v>1.0649146678864301</v>
      </c>
      <c r="CS22" s="272">
        <v>1.0151955551406227</v>
      </c>
      <c r="CT22" s="272">
        <v>1.0337561891820513</v>
      </c>
      <c r="CU22" s="272">
        <v>1.0993559876265877</v>
      </c>
      <c r="CV22" s="272">
        <v>1.1084223423266335</v>
      </c>
      <c r="CW22" s="272">
        <v>1.1384228021976173</v>
      </c>
    </row>
    <row r="23" spans="1:101" ht="13" x14ac:dyDescent="0.3">
      <c r="A23" s="150"/>
      <c r="B23" s="10" t="s">
        <v>4</v>
      </c>
      <c r="C23" s="263" t="s">
        <v>43</v>
      </c>
      <c r="D23" s="280">
        <v>7.0215901301529174E-2</v>
      </c>
      <c r="E23" s="280">
        <v>0.10455169635171767</v>
      </c>
      <c r="F23" s="280">
        <v>0.15210174708007623</v>
      </c>
      <c r="G23" s="280">
        <v>0.200740732898497</v>
      </c>
      <c r="H23" s="280">
        <v>9.3603602718803261E-2</v>
      </c>
      <c r="I23" s="280">
        <v>0.1732014961248253</v>
      </c>
      <c r="J23" s="272">
        <v>0.38167660099837825</v>
      </c>
      <c r="K23" s="262">
        <v>0.48112011215109785</v>
      </c>
      <c r="L23" s="262">
        <v>0.33443087457340487</v>
      </c>
      <c r="M23" s="273">
        <v>0.29308199641938365</v>
      </c>
      <c r="N23" s="272">
        <v>0.46222748750792753</v>
      </c>
      <c r="O23" s="262">
        <v>0.57614766474105839</v>
      </c>
      <c r="P23" s="262">
        <v>0.72824499841760526</v>
      </c>
      <c r="Q23" s="273">
        <v>0.62574476197409423</v>
      </c>
      <c r="R23" s="272">
        <v>0.88434334454708208</v>
      </c>
      <c r="S23" s="262">
        <v>1.0796791577745994</v>
      </c>
      <c r="T23" s="262">
        <v>1.2039776304619518</v>
      </c>
      <c r="U23" s="273">
        <v>0.61660200412597088</v>
      </c>
      <c r="V23" s="272">
        <v>0.79999776226549313</v>
      </c>
      <c r="W23" s="262">
        <v>0.79564596145277078</v>
      </c>
      <c r="X23" s="262">
        <v>0.84438180018817521</v>
      </c>
      <c r="Y23" s="273">
        <v>0.79345280383953021</v>
      </c>
      <c r="Z23" s="272">
        <v>1.1080580325775267</v>
      </c>
      <c r="AA23" s="262">
        <v>1.5790878547989347</v>
      </c>
      <c r="AB23" s="262">
        <v>1.4697495095048136</v>
      </c>
      <c r="AC23" s="273">
        <v>1.1103132112346832</v>
      </c>
      <c r="AD23" s="272">
        <v>1.3286797085350612</v>
      </c>
      <c r="AE23" s="262">
        <v>1.6363439959784141</v>
      </c>
      <c r="AF23" s="262">
        <v>1.7144334197644457</v>
      </c>
      <c r="AG23" s="273">
        <v>1.7307563587992729</v>
      </c>
      <c r="AH23" s="272">
        <v>4.7293490245042509E-3</v>
      </c>
      <c r="AI23" s="262">
        <v>3.933626411845096E-2</v>
      </c>
      <c r="AJ23" s="262">
        <v>4.0511174726796509E-2</v>
      </c>
      <c r="AK23" s="273">
        <v>8.7801127406901575E-2</v>
      </c>
      <c r="AL23" s="272">
        <v>0.14911099464586713</v>
      </c>
      <c r="AM23" s="262">
        <v>0.11658016754593149</v>
      </c>
      <c r="AN23" s="262">
        <v>0.26789272510958717</v>
      </c>
      <c r="AO23" s="273">
        <v>0.26699208739878022</v>
      </c>
      <c r="AP23" s="272">
        <v>0.21180862038366949</v>
      </c>
      <c r="AQ23" s="262">
        <v>0.19244566917277572</v>
      </c>
      <c r="AR23" s="262">
        <v>0.1775926324913798</v>
      </c>
      <c r="AS23" s="273">
        <v>3.6045950533509702E-2</v>
      </c>
      <c r="AT23" s="272">
        <v>0.11978878502519245</v>
      </c>
      <c r="AU23" s="262">
        <v>9.5282508512658043E-2</v>
      </c>
      <c r="AV23" s="262">
        <v>5.2490614540794622E-2</v>
      </c>
      <c r="AW23" s="273">
        <v>6.3025622373033705E-2</v>
      </c>
      <c r="AX23" s="272">
        <v>0.10584405433050066</v>
      </c>
      <c r="AY23" s="262">
        <v>4.0920456635212203E-2</v>
      </c>
      <c r="AZ23" s="262">
        <v>6.0484955833494419E-2</v>
      </c>
      <c r="BA23" s="273">
        <v>0.11710953014876432</v>
      </c>
      <c r="BB23" s="272">
        <v>0.15764669541209356</v>
      </c>
      <c r="BC23" s="262">
        <v>0.19161837702455309</v>
      </c>
      <c r="BD23" s="262">
        <v>0.18549307138807383</v>
      </c>
      <c r="BE23" s="273">
        <v>0.18491536942743272</v>
      </c>
      <c r="BF23" s="272">
        <v>0.20788883431738375</v>
      </c>
      <c r="BG23" s="262">
        <v>0.2773976141919417</v>
      </c>
      <c r="BH23" s="262">
        <v>0.23491308196668925</v>
      </c>
      <c r="BI23" s="273">
        <v>0.39046587450829279</v>
      </c>
      <c r="BJ23" s="272">
        <v>0.37815706480761729</v>
      </c>
      <c r="BK23" s="262">
        <v>0.21384614204303112</v>
      </c>
      <c r="BL23" s="262">
        <v>0.23883555459533473</v>
      </c>
      <c r="BM23" s="273">
        <v>0.21346214756357693</v>
      </c>
      <c r="BN23" s="272">
        <v>0.18955419298082071</v>
      </c>
      <c r="BO23" s="262">
        <v>0.23477537285812833</v>
      </c>
      <c r="BP23" s="262">
        <v>0.2117017989669262</v>
      </c>
      <c r="BQ23" s="273">
        <v>0.24515363804099113</v>
      </c>
      <c r="BR23" s="272">
        <v>0.21496884482058171</v>
      </c>
      <c r="BS23" s="262">
        <v>0.20193307609474684</v>
      </c>
      <c r="BT23" s="262">
        <v>8.6337291411820283E-2</v>
      </c>
      <c r="BU23" s="392">
        <v>0.14344346051103252</v>
      </c>
      <c r="BV23" s="272">
        <v>0.12192558596171078</v>
      </c>
      <c r="BW23" s="262">
        <v>0.18893402963230585</v>
      </c>
      <c r="BX23" s="262">
        <v>0.17313602181031335</v>
      </c>
      <c r="BY23" s="273">
        <v>0.26020810639381253</v>
      </c>
      <c r="BZ23" s="272">
        <v>0.19338058037480582</v>
      </c>
      <c r="CA23" s="262">
        <v>0.20084489583871612</v>
      </c>
      <c r="CB23" s="262">
        <v>0.14171235847701411</v>
      </c>
      <c r="CC23" s="273">
        <v>0.12381967333717142</v>
      </c>
      <c r="CD23" s="272">
        <v>0.11591392927419585</v>
      </c>
      <c r="CE23" s="272">
        <v>0.32281734222783015</v>
      </c>
      <c r="CF23" s="272">
        <v>0.53517423522097296</v>
      </c>
      <c r="CG23" s="272">
        <v>0.38584831190445784</v>
      </c>
      <c r="CH23" s="272">
        <v>0.31567094489783948</v>
      </c>
      <c r="CI23" s="272">
        <v>0.26799812115680161</v>
      </c>
      <c r="CJ23" s="272">
        <v>0.25430542820775842</v>
      </c>
      <c r="CK23" s="272">
        <v>0.14903270378488942</v>
      </c>
      <c r="CL23" s="272">
        <v>0.24171800272391594</v>
      </c>
      <c r="CM23" s="272">
        <v>0.19023458415166178</v>
      </c>
      <c r="CN23" s="272">
        <v>0.11573981726175073</v>
      </c>
      <c r="CO23" s="272">
        <v>0.15098785986813401</v>
      </c>
      <c r="CP23" s="272">
        <v>8.4603333208933609E-2</v>
      </c>
      <c r="CQ23" s="272">
        <v>5.1805087409399105E-2</v>
      </c>
      <c r="CR23" s="272">
        <v>5.9485372886632665E-2</v>
      </c>
      <c r="CS23" s="272">
        <v>0.15710373040765935</v>
      </c>
      <c r="CT23" s="272">
        <v>0.12625787677568889</v>
      </c>
      <c r="CU23" s="272">
        <v>0.15783290373509584</v>
      </c>
      <c r="CV23" s="272">
        <v>7.4253424316273034E-2</v>
      </c>
      <c r="CW23" s="272">
        <v>7.9606496352346165E-2</v>
      </c>
    </row>
    <row r="24" spans="1:101" ht="3.75" customHeight="1" x14ac:dyDescent="0.3">
      <c r="A24" s="150"/>
      <c r="B24" s="8"/>
      <c r="C24" s="263"/>
      <c r="D24" s="280"/>
      <c r="E24" s="280"/>
      <c r="F24" s="280"/>
      <c r="G24" s="280"/>
      <c r="H24" s="280"/>
      <c r="I24" s="280"/>
      <c r="J24" s="272"/>
      <c r="K24" s="262"/>
      <c r="L24" s="262"/>
      <c r="M24" s="273"/>
      <c r="N24" s="272"/>
      <c r="O24" s="262"/>
      <c r="P24" s="262"/>
      <c r="Q24" s="273"/>
      <c r="R24" s="272"/>
      <c r="S24" s="262"/>
      <c r="T24" s="262"/>
      <c r="U24" s="273"/>
      <c r="V24" s="272"/>
      <c r="W24" s="262"/>
      <c r="X24" s="262"/>
      <c r="Y24" s="273"/>
      <c r="Z24" s="272"/>
      <c r="AA24" s="262"/>
      <c r="AB24" s="262"/>
      <c r="AC24" s="273"/>
      <c r="AD24" s="272"/>
      <c r="AE24" s="262"/>
      <c r="AF24" s="262"/>
      <c r="AG24" s="273"/>
      <c r="AH24" s="272"/>
      <c r="AI24" s="262"/>
      <c r="AJ24" s="262"/>
      <c r="AK24" s="273"/>
      <c r="AL24" s="272"/>
      <c r="AM24" s="262"/>
      <c r="AN24" s="262"/>
      <c r="AO24" s="273"/>
      <c r="AP24" s="272"/>
      <c r="AQ24" s="262"/>
      <c r="AR24" s="262"/>
      <c r="AS24" s="273"/>
      <c r="AT24" s="272"/>
      <c r="AU24" s="262"/>
      <c r="AV24" s="262"/>
      <c r="AW24" s="273"/>
      <c r="AX24" s="272"/>
      <c r="AY24" s="262"/>
      <c r="AZ24" s="262"/>
      <c r="BA24" s="273"/>
      <c r="BB24" s="272"/>
      <c r="BC24" s="262"/>
      <c r="BD24" s="262"/>
      <c r="BE24" s="273"/>
      <c r="BF24" s="272"/>
      <c r="BG24" s="262"/>
      <c r="BH24" s="262"/>
      <c r="BI24" s="273"/>
      <c r="BJ24" s="272"/>
      <c r="BK24" s="262"/>
      <c r="BL24" s="262"/>
      <c r="BM24" s="273"/>
      <c r="BN24" s="272"/>
      <c r="BO24" s="262"/>
      <c r="BP24" s="262"/>
      <c r="BQ24" s="273"/>
      <c r="BR24" s="272"/>
      <c r="BS24" s="262"/>
      <c r="BT24" s="262"/>
      <c r="BU24" s="392"/>
      <c r="BV24" s="272"/>
      <c r="BW24" s="262"/>
      <c r="BX24" s="262"/>
      <c r="BY24" s="273"/>
      <c r="BZ24" s="272"/>
      <c r="CA24" s="262"/>
      <c r="CB24" s="262"/>
      <c r="CC24" s="273"/>
      <c r="CD24" s="272"/>
      <c r="CE24" s="272"/>
      <c r="CF24" s="272"/>
      <c r="CG24" s="272"/>
      <c r="CH24" s="272"/>
      <c r="CI24" s="272"/>
      <c r="CJ24" s="272"/>
      <c r="CK24" s="272"/>
      <c r="CL24" s="272"/>
      <c r="CM24" s="272"/>
      <c r="CN24" s="272"/>
      <c r="CO24" s="272"/>
      <c r="CP24" s="272"/>
      <c r="CQ24" s="272"/>
      <c r="CR24" s="272"/>
      <c r="CS24" s="272"/>
      <c r="CT24" s="272"/>
      <c r="CU24" s="272"/>
      <c r="CV24" s="272"/>
      <c r="CW24" s="272"/>
    </row>
    <row r="25" spans="1:101" ht="13.5" thickBot="1" x14ac:dyDescent="0.35">
      <c r="A25" s="250" t="s">
        <v>70</v>
      </c>
      <c r="B25" s="270"/>
      <c r="C25" s="271"/>
      <c r="D25" s="282">
        <v>9.8441352996939617</v>
      </c>
      <c r="E25" s="282">
        <v>11.365414251906177</v>
      </c>
      <c r="F25" s="282">
        <v>14.030662529160033</v>
      </c>
      <c r="G25" s="282">
        <v>16.816793333246569</v>
      </c>
      <c r="H25" s="282">
        <v>18.124234602126325</v>
      </c>
      <c r="I25" s="282">
        <v>19.203807057888195</v>
      </c>
      <c r="J25" s="276">
        <v>18.204786495653476</v>
      </c>
      <c r="K25" s="277">
        <v>19.811376006564888</v>
      </c>
      <c r="L25" s="277">
        <v>23.269652535889168</v>
      </c>
      <c r="M25" s="278">
        <v>23.378834959915746</v>
      </c>
      <c r="N25" s="276">
        <v>23.80042651234178</v>
      </c>
      <c r="O25" s="277">
        <v>22.408095770241303</v>
      </c>
      <c r="P25" s="277">
        <v>22.999741892608018</v>
      </c>
      <c r="Q25" s="278">
        <v>21.762540339949137</v>
      </c>
      <c r="R25" s="276">
        <v>20.568681947225269</v>
      </c>
      <c r="S25" s="277">
        <v>19.958753709325748</v>
      </c>
      <c r="T25" s="277">
        <v>18.443724771837235</v>
      </c>
      <c r="U25" s="278">
        <v>17.155682739132967</v>
      </c>
      <c r="V25" s="276">
        <v>15.73464408721847</v>
      </c>
      <c r="W25" s="277">
        <v>14.599088707650324</v>
      </c>
      <c r="X25" s="277">
        <v>13.952453851099996</v>
      </c>
      <c r="Y25" s="278">
        <v>13.117960879545977</v>
      </c>
      <c r="Z25" s="276">
        <v>12.339938783762941</v>
      </c>
      <c r="AA25" s="277">
        <v>13.278799752300312</v>
      </c>
      <c r="AB25" s="277">
        <v>12.449910296679249</v>
      </c>
      <c r="AC25" s="278">
        <v>11.827142067486891</v>
      </c>
      <c r="AD25" s="276">
        <v>11.59286577232932</v>
      </c>
      <c r="AE25" s="277">
        <v>9.9070817231513235</v>
      </c>
      <c r="AF25" s="277">
        <v>10.137796627259817</v>
      </c>
      <c r="AG25" s="278">
        <v>10.129791304315825</v>
      </c>
      <c r="AH25" s="276">
        <v>11.03945238219044</v>
      </c>
      <c r="AI25" s="277">
        <v>11.151158359221906</v>
      </c>
      <c r="AJ25" s="277">
        <v>12.074007958968423</v>
      </c>
      <c r="AK25" s="278">
        <v>12.332665939560176</v>
      </c>
      <c r="AL25" s="276">
        <v>13.970030037085515</v>
      </c>
      <c r="AM25" s="277">
        <v>12.343150794065007</v>
      </c>
      <c r="AN25" s="277">
        <v>11.479368961342779</v>
      </c>
      <c r="AO25" s="278">
        <v>12.142421469668887</v>
      </c>
      <c r="AP25" s="276">
        <v>11.626076819891802</v>
      </c>
      <c r="AQ25" s="277">
        <v>11.708205627282723</v>
      </c>
      <c r="AR25" s="277">
        <v>11.246547192261051</v>
      </c>
      <c r="AS25" s="278">
        <v>11.867355734351049</v>
      </c>
      <c r="AT25" s="276">
        <v>11.605006065430606</v>
      </c>
      <c r="AU25" s="277">
        <v>10.823833930849393</v>
      </c>
      <c r="AV25" s="277">
        <v>11.363365618932354</v>
      </c>
      <c r="AW25" s="278">
        <v>11.305668742468379</v>
      </c>
      <c r="AX25" s="276">
        <v>10.438936808277202</v>
      </c>
      <c r="AY25" s="277">
        <v>10.268357110412461</v>
      </c>
      <c r="AZ25" s="277">
        <v>9.9355626245268009</v>
      </c>
      <c r="BA25" s="278">
        <v>9.7644306453211538</v>
      </c>
      <c r="BB25" s="276">
        <v>9.8671358140853727</v>
      </c>
      <c r="BC25" s="277">
        <v>10.241204684604506</v>
      </c>
      <c r="BD25" s="277">
        <v>9.9461281874068401</v>
      </c>
      <c r="BE25" s="278">
        <v>10.005902228477764</v>
      </c>
      <c r="BF25" s="276">
        <v>10.077199400940753</v>
      </c>
      <c r="BG25" s="277">
        <v>9.5862121121613324</v>
      </c>
      <c r="BH25" s="277">
        <v>10.433682204095419</v>
      </c>
      <c r="BI25" s="278">
        <v>11.904306924309244</v>
      </c>
      <c r="BJ25" s="276">
        <v>12.808987844061463</v>
      </c>
      <c r="BK25" s="277">
        <v>13.086593683557194</v>
      </c>
      <c r="BL25" s="277">
        <v>15.505702735454113</v>
      </c>
      <c r="BM25" s="278">
        <v>15.810419220213568</v>
      </c>
      <c r="BN25" s="276">
        <v>15.005728210183037</v>
      </c>
      <c r="BO25" s="277">
        <v>14.888879711216138</v>
      </c>
      <c r="BP25" s="277">
        <v>14.854702418940303</v>
      </c>
      <c r="BQ25" s="278">
        <v>15.089829222886067</v>
      </c>
      <c r="BR25" s="276">
        <v>14.786854946661704</v>
      </c>
      <c r="BS25" s="277">
        <v>15.872873409356417</v>
      </c>
      <c r="BT25" s="277">
        <v>15.216242389327133</v>
      </c>
      <c r="BU25" s="394">
        <v>15.306322125328951</v>
      </c>
      <c r="BV25" s="276">
        <v>14.48375059731479</v>
      </c>
      <c r="BW25" s="277">
        <v>15.069420777053526</v>
      </c>
      <c r="BX25" s="277">
        <v>15.247611756250173</v>
      </c>
      <c r="BY25" s="278">
        <v>16.398388513969131</v>
      </c>
      <c r="BZ25" s="276">
        <v>16.459781053415309</v>
      </c>
      <c r="CA25" s="277">
        <v>16.359066048069511</v>
      </c>
      <c r="CB25" s="277">
        <v>17.316667257501898</v>
      </c>
      <c r="CC25" s="278">
        <v>16.273606690613686</v>
      </c>
      <c r="CD25" s="276">
        <v>19.937115961282188</v>
      </c>
      <c r="CE25" s="276">
        <v>21.812287214009878</v>
      </c>
      <c r="CF25" s="276">
        <v>24.192603888783459</v>
      </c>
      <c r="CG25" s="276">
        <v>22.981413117133027</v>
      </c>
      <c r="CH25" s="276">
        <v>25.539362784733605</v>
      </c>
      <c r="CI25" s="276">
        <v>25.150876656987247</v>
      </c>
      <c r="CJ25" s="276">
        <v>23.58610384331238</v>
      </c>
      <c r="CK25" s="276">
        <v>25.395317369859612</v>
      </c>
      <c r="CL25" s="276">
        <v>24.039046390026478</v>
      </c>
      <c r="CM25" s="276">
        <v>22.51927176053891</v>
      </c>
      <c r="CN25" s="276">
        <v>24.184796893118182</v>
      </c>
      <c r="CO25" s="276">
        <v>25.25467696846701</v>
      </c>
      <c r="CP25" s="276">
        <v>24.657810915500349</v>
      </c>
      <c r="CQ25" s="276">
        <v>21.310179836681819</v>
      </c>
      <c r="CR25" s="276">
        <v>20.533925059877184</v>
      </c>
      <c r="CS25" s="276">
        <v>19.805221544789696</v>
      </c>
      <c r="CT25" s="276">
        <v>19.527324586954297</v>
      </c>
      <c r="CU25" s="276">
        <v>20.74494796545617</v>
      </c>
      <c r="CV25" s="276">
        <v>20.687657385919255</v>
      </c>
      <c r="CW25" s="276">
        <v>21.304815420324534</v>
      </c>
    </row>
    <row r="26" spans="1:101" x14ac:dyDescent="0.25">
      <c r="A26" s="444" t="s">
        <v>48</v>
      </c>
      <c r="B26" s="444"/>
      <c r="C26" s="444"/>
      <c r="D26" s="444"/>
      <c r="E26" s="444"/>
      <c r="F26" s="444"/>
      <c r="G26" s="444"/>
      <c r="H26" s="444"/>
      <c r="I26" s="444"/>
      <c r="J26" s="444"/>
      <c r="K26" s="444"/>
      <c r="L26" s="444"/>
      <c r="M26" s="444"/>
      <c r="N26" s="444"/>
      <c r="O26" s="444"/>
      <c r="P26" s="444"/>
      <c r="Q26" s="444"/>
      <c r="R26" s="444"/>
      <c r="S26" s="444"/>
      <c r="T26" s="444"/>
      <c r="U26" s="444"/>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AT26" s="444"/>
      <c r="AU26" s="444"/>
      <c r="AV26" s="444"/>
      <c r="AW26" s="444"/>
      <c r="AX26" s="444"/>
      <c r="AY26" s="444"/>
      <c r="AZ26" s="444"/>
      <c r="BA26" s="444"/>
      <c r="BB26" s="444"/>
      <c r="BC26" s="444"/>
      <c r="BD26" s="444"/>
      <c r="BE26" s="444"/>
      <c r="BF26" s="444"/>
      <c r="BG26" s="444"/>
      <c r="BH26" s="444"/>
      <c r="BI26" s="444"/>
      <c r="BJ26" s="444"/>
      <c r="BK26" s="444"/>
      <c r="BL26" s="444"/>
      <c r="BM26" s="444"/>
      <c r="BN26" s="444"/>
      <c r="BO26" s="444"/>
      <c r="BP26" s="444"/>
      <c r="BQ26" s="444"/>
      <c r="BR26" s="444"/>
      <c r="BS26" s="444"/>
      <c r="BT26" s="444"/>
      <c r="BU26" s="444"/>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row>
    <row r="27" spans="1:101" x14ac:dyDescent="0.25">
      <c r="A27" s="444"/>
      <c r="B27" s="444"/>
      <c r="C27" s="444"/>
      <c r="D27" s="444"/>
      <c r="E27" s="444"/>
      <c r="F27" s="444"/>
      <c r="G27" s="444"/>
      <c r="H27" s="444"/>
      <c r="I27" s="444"/>
      <c r="J27" s="444"/>
      <c r="K27" s="444"/>
      <c r="L27" s="444"/>
      <c r="M27" s="444"/>
      <c r="N27" s="444"/>
      <c r="O27" s="444"/>
      <c r="P27" s="444"/>
      <c r="Q27" s="444"/>
      <c r="R27" s="444"/>
      <c r="S27" s="444"/>
      <c r="T27" s="444"/>
      <c r="U27" s="444"/>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B27" s="444"/>
      <c r="BC27" s="444"/>
      <c r="BD27" s="444"/>
      <c r="BE27" s="444"/>
      <c r="BF27" s="444"/>
      <c r="BG27" s="444"/>
      <c r="BH27" s="444"/>
      <c r="BI27" s="444"/>
      <c r="BJ27" s="444"/>
      <c r="BK27" s="444"/>
      <c r="BL27" s="444"/>
      <c r="BM27" s="444"/>
      <c r="BN27" s="444"/>
      <c r="BO27" s="444"/>
      <c r="BP27" s="444"/>
      <c r="BQ27" s="444"/>
      <c r="BR27" s="444"/>
      <c r="BS27" s="444"/>
      <c r="BT27" s="444"/>
      <c r="BU27" s="444"/>
    </row>
    <row r="28" spans="1:101" x14ac:dyDescent="0.25">
      <c r="A28" s="37" t="s">
        <v>99</v>
      </c>
    </row>
  </sheetData>
  <mergeCells count="1">
    <mergeCell ref="A26:BU27"/>
  </mergeCells>
  <phoneticPr fontId="0" type="noConversion"/>
  <printOptions horizontalCentered="1"/>
  <pageMargins left="0.78740157480314965" right="0.78740157480314965" top="0.98425196850393704" bottom="0.98425196850393704" header="0" footer="0"/>
  <pageSetup paperSize="9" scale="93"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pageSetUpPr fitToPage="1"/>
  </sheetPr>
  <dimension ref="A1:CW57"/>
  <sheetViews>
    <sheetView showGridLines="0" zoomScale="70" zoomScaleNormal="70" workbookViewId="0">
      <pane xSplit="3" ySplit="5" topLeftCell="CC6" activePane="bottomRight" state="frozen"/>
      <selection activeCell="AV7" sqref="AV7"/>
      <selection pane="topRight" activeCell="AV7" sqref="AV7"/>
      <selection pane="bottomLeft" activeCell="AV7" sqref="AV7"/>
      <selection pane="bottomRight" activeCell="CV34" sqref="CV34"/>
    </sheetView>
  </sheetViews>
  <sheetFormatPr baseColWidth="10" defaultColWidth="11.453125" defaultRowHeight="12.5" x14ac:dyDescent="0.25"/>
  <cols>
    <col min="1" max="1" width="2.54296875" customWidth="1"/>
    <col min="2" max="2" width="2" customWidth="1"/>
    <col min="3" max="3" width="74.08984375" customWidth="1"/>
    <col min="4" max="69" width="12.90625" customWidth="1"/>
    <col min="70" max="72" width="13.54296875" customWidth="1"/>
    <col min="73" max="73" width="13.54296875" bestFit="1" customWidth="1"/>
    <col min="74" max="77" width="14" customWidth="1"/>
    <col min="78" max="82" width="14.90625" bestFit="1" customWidth="1"/>
    <col min="83" max="86" width="14" bestFit="1" customWidth="1"/>
    <col min="87" max="87" width="12" bestFit="1" customWidth="1"/>
    <col min="93" max="93" width="12" bestFit="1" customWidth="1"/>
    <col min="94" max="94" width="12.54296875" bestFit="1" customWidth="1"/>
    <col min="95" max="97" width="13.54296875" bestFit="1" customWidth="1"/>
    <col min="98" max="98" width="14.81640625" bestFit="1" customWidth="1"/>
    <col min="99" max="101" width="14.1796875" bestFit="1" customWidth="1"/>
  </cols>
  <sheetData>
    <row r="1" spans="1:101" x14ac:dyDescent="0.25">
      <c r="A1" s="24"/>
      <c r="B1" s="24"/>
      <c r="C1" s="24"/>
    </row>
    <row r="2" spans="1:101" ht="13" x14ac:dyDescent="0.3">
      <c r="A2" s="1" t="s">
        <v>71</v>
      </c>
      <c r="B2" s="24"/>
      <c r="C2" s="24"/>
    </row>
    <row r="3" spans="1:101" x14ac:dyDescent="0.25">
      <c r="A3" s="24" t="s">
        <v>0</v>
      </c>
      <c r="B3" s="24"/>
      <c r="C3" s="24"/>
    </row>
    <row r="4" spans="1:101" ht="13" thickBot="1" x14ac:dyDescent="0.3">
      <c r="A4" s="24"/>
      <c r="B4" s="24"/>
      <c r="C4" s="24"/>
    </row>
    <row r="5" spans="1:101" ht="13.5" thickBot="1" x14ac:dyDescent="0.35">
      <c r="A5" s="205"/>
      <c r="B5" s="206"/>
      <c r="C5" s="207"/>
      <c r="D5" s="208">
        <v>35400</v>
      </c>
      <c r="E5" s="209">
        <v>35765</v>
      </c>
      <c r="F5" s="209">
        <v>36130</v>
      </c>
      <c r="G5" s="209">
        <v>36495</v>
      </c>
      <c r="H5" s="209">
        <v>36861</v>
      </c>
      <c r="I5" s="209">
        <v>37226</v>
      </c>
      <c r="J5" s="210">
        <v>37316</v>
      </c>
      <c r="K5" s="211">
        <v>37408</v>
      </c>
      <c r="L5" s="211">
        <v>37500</v>
      </c>
      <c r="M5" s="212">
        <v>37591</v>
      </c>
      <c r="N5" s="213">
        <v>37681</v>
      </c>
      <c r="O5" s="211">
        <v>37773</v>
      </c>
      <c r="P5" s="211">
        <v>37865</v>
      </c>
      <c r="Q5" s="212">
        <v>37956</v>
      </c>
      <c r="R5" s="213">
        <v>38047</v>
      </c>
      <c r="S5" s="211">
        <v>38139</v>
      </c>
      <c r="T5" s="211">
        <v>38231</v>
      </c>
      <c r="U5" s="212">
        <v>38322</v>
      </c>
      <c r="V5" s="213">
        <v>38412</v>
      </c>
      <c r="W5" s="211">
        <v>38504</v>
      </c>
      <c r="X5" s="211">
        <v>38596</v>
      </c>
      <c r="Y5" s="212">
        <v>38687</v>
      </c>
      <c r="Z5" s="213">
        <v>38777</v>
      </c>
      <c r="AA5" s="211">
        <v>38869</v>
      </c>
      <c r="AB5" s="211">
        <v>38961</v>
      </c>
      <c r="AC5" s="212">
        <v>39052</v>
      </c>
      <c r="AD5" s="213">
        <v>39142</v>
      </c>
      <c r="AE5" s="211">
        <v>39234</v>
      </c>
      <c r="AF5" s="211">
        <v>39326</v>
      </c>
      <c r="AG5" s="212">
        <v>39417</v>
      </c>
      <c r="AH5" s="213">
        <v>39508</v>
      </c>
      <c r="AI5" s="211">
        <v>39600</v>
      </c>
      <c r="AJ5" s="211">
        <v>39692</v>
      </c>
      <c r="AK5" s="212">
        <v>39783</v>
      </c>
      <c r="AL5" s="213">
        <v>39873</v>
      </c>
      <c r="AM5" s="211">
        <v>39965</v>
      </c>
      <c r="AN5" s="211">
        <v>40057</v>
      </c>
      <c r="AO5" s="212">
        <v>40148</v>
      </c>
      <c r="AP5" s="213">
        <v>40238</v>
      </c>
      <c r="AQ5" s="211">
        <v>40330</v>
      </c>
      <c r="AR5" s="211">
        <v>40422</v>
      </c>
      <c r="AS5" s="212">
        <v>40513</v>
      </c>
      <c r="AT5" s="213">
        <v>40603</v>
      </c>
      <c r="AU5" s="211">
        <v>40695</v>
      </c>
      <c r="AV5" s="211">
        <v>40787</v>
      </c>
      <c r="AW5" s="212">
        <v>40878</v>
      </c>
      <c r="AX5" s="213">
        <v>40969</v>
      </c>
      <c r="AY5" s="211">
        <v>41061</v>
      </c>
      <c r="AZ5" s="211">
        <v>41153</v>
      </c>
      <c r="BA5" s="212">
        <v>41244</v>
      </c>
      <c r="BB5" s="213">
        <v>41334</v>
      </c>
      <c r="BC5" s="211">
        <v>41426</v>
      </c>
      <c r="BD5" s="211">
        <v>41518</v>
      </c>
      <c r="BE5" s="212">
        <v>41609</v>
      </c>
      <c r="BF5" s="213">
        <v>41699</v>
      </c>
      <c r="BG5" s="211">
        <v>41791</v>
      </c>
      <c r="BH5" s="211">
        <v>41883</v>
      </c>
      <c r="BI5" s="212">
        <v>41974</v>
      </c>
      <c r="BJ5" s="213">
        <v>42064</v>
      </c>
      <c r="BK5" s="211">
        <v>42156</v>
      </c>
      <c r="BL5" s="211">
        <v>42248</v>
      </c>
      <c r="BM5" s="212">
        <v>42339</v>
      </c>
      <c r="BN5" s="213">
        <v>42430</v>
      </c>
      <c r="BO5" s="211">
        <v>42522</v>
      </c>
      <c r="BP5" s="211">
        <v>42614</v>
      </c>
      <c r="BQ5" s="212">
        <v>42705</v>
      </c>
      <c r="BR5" s="213">
        <v>42795</v>
      </c>
      <c r="BS5" s="211">
        <v>42887</v>
      </c>
      <c r="BT5" s="211">
        <v>42979</v>
      </c>
      <c r="BU5" s="212">
        <v>43100</v>
      </c>
      <c r="BV5" s="213">
        <v>43190</v>
      </c>
      <c r="BW5" s="211">
        <v>43281</v>
      </c>
      <c r="BX5" s="211">
        <v>43373</v>
      </c>
      <c r="BY5" s="212">
        <v>43435</v>
      </c>
      <c r="BZ5" s="213">
        <v>43555</v>
      </c>
      <c r="CA5" s="213">
        <v>43646</v>
      </c>
      <c r="CB5" s="213">
        <v>43738</v>
      </c>
      <c r="CC5" s="213">
        <v>43830</v>
      </c>
      <c r="CD5" s="213">
        <v>43891</v>
      </c>
      <c r="CE5" s="213">
        <v>43983</v>
      </c>
      <c r="CF5" s="213">
        <v>44075</v>
      </c>
      <c r="CG5" s="213">
        <v>44166</v>
      </c>
      <c r="CH5" s="213">
        <v>44256</v>
      </c>
      <c r="CI5" s="213">
        <v>44348</v>
      </c>
      <c r="CJ5" s="213">
        <v>44440</v>
      </c>
      <c r="CK5" s="213">
        <v>44531</v>
      </c>
      <c r="CL5" s="213">
        <v>44621</v>
      </c>
      <c r="CM5" s="213">
        <v>44713</v>
      </c>
      <c r="CN5" s="213">
        <v>44805</v>
      </c>
      <c r="CO5" s="213">
        <v>44896</v>
      </c>
      <c r="CP5" s="213">
        <v>44986</v>
      </c>
      <c r="CQ5" s="213">
        <v>45078</v>
      </c>
      <c r="CR5" s="213">
        <v>45170</v>
      </c>
      <c r="CS5" s="213">
        <v>45261</v>
      </c>
      <c r="CT5" s="213">
        <v>45352</v>
      </c>
      <c r="CU5" s="213">
        <v>45444</v>
      </c>
      <c r="CV5" s="213">
        <v>45536</v>
      </c>
      <c r="CW5" s="213">
        <v>45627</v>
      </c>
    </row>
    <row r="6" spans="1:101" ht="13" x14ac:dyDescent="0.3">
      <c r="A6" s="129" t="s">
        <v>1</v>
      </c>
      <c r="B6" s="10" t="s">
        <v>2</v>
      </c>
      <c r="C6" s="202"/>
      <c r="D6" s="200">
        <v>16557986.303736884</v>
      </c>
      <c r="E6" s="196">
        <v>24622971.761299647</v>
      </c>
      <c r="F6" s="196">
        <v>34369785.97661078</v>
      </c>
      <c r="G6" s="196">
        <v>52436440.379085995</v>
      </c>
      <c r="H6" s="196">
        <v>74652464.66058293</v>
      </c>
      <c r="I6" s="196">
        <v>91312321.502029434</v>
      </c>
      <c r="J6" s="192">
        <v>90875266.604270145</v>
      </c>
      <c r="K6" s="177">
        <v>97378962.598252892</v>
      </c>
      <c r="L6" s="177">
        <v>107084336.68475959</v>
      </c>
      <c r="M6" s="187">
        <v>113239077.4484677</v>
      </c>
      <c r="N6" s="186">
        <v>119138946.64050835</v>
      </c>
      <c r="O6" s="177">
        <v>119736140.15441802</v>
      </c>
      <c r="P6" s="177">
        <v>123360975.24412099</v>
      </c>
      <c r="Q6" s="187">
        <v>124900996.20497406</v>
      </c>
      <c r="R6" s="186">
        <v>125738335.35686013</v>
      </c>
      <c r="S6" s="177">
        <v>128900163.85814062</v>
      </c>
      <c r="T6" s="177">
        <v>128758264.9936246</v>
      </c>
      <c r="U6" s="187">
        <v>132137552.77402821</v>
      </c>
      <c r="V6" s="186">
        <v>139516345.54491985</v>
      </c>
      <c r="W6" s="177">
        <v>135693818.99768564</v>
      </c>
      <c r="X6" s="177">
        <v>138069478.77664834</v>
      </c>
      <c r="Y6" s="187">
        <v>144436909.00656983</v>
      </c>
      <c r="Z6" s="186">
        <v>148861981.023736</v>
      </c>
      <c r="AA6" s="177">
        <v>155283631.28898492</v>
      </c>
      <c r="AB6" s="177">
        <v>152000161.45380414</v>
      </c>
      <c r="AC6" s="187">
        <v>154845887.57777771</v>
      </c>
      <c r="AD6" s="186">
        <v>158452505.35769093</v>
      </c>
      <c r="AE6" s="177">
        <v>157059237.51904446</v>
      </c>
      <c r="AF6" s="177">
        <v>157603835.76033941</v>
      </c>
      <c r="AG6" s="187">
        <v>157782191.87687537</v>
      </c>
      <c r="AH6" s="186">
        <v>154743596.04161361</v>
      </c>
      <c r="AI6" s="177">
        <v>157217494.3349041</v>
      </c>
      <c r="AJ6" s="177">
        <v>165600247.71588135</v>
      </c>
      <c r="AK6" s="187">
        <v>173705995.09152097</v>
      </c>
      <c r="AL6" s="186">
        <v>184738070.97808054</v>
      </c>
      <c r="AM6" s="177">
        <v>178743665.08054042</v>
      </c>
      <c r="AN6" s="177">
        <v>173629962.60006726</v>
      </c>
      <c r="AO6" s="187">
        <v>192138228.59934238</v>
      </c>
      <c r="AP6" s="186">
        <v>186461320.64057422</v>
      </c>
      <c r="AQ6" s="177">
        <v>190581240.14509547</v>
      </c>
      <c r="AR6" s="177">
        <v>191135559.76441896</v>
      </c>
      <c r="AS6" s="187">
        <v>209124477.96185181</v>
      </c>
      <c r="AT6" s="186">
        <v>203287337.80454937</v>
      </c>
      <c r="AU6" s="177">
        <v>197130225.86685926</v>
      </c>
      <c r="AV6" s="177">
        <v>209376096.59181729</v>
      </c>
      <c r="AW6" s="187">
        <v>224612542.35486183</v>
      </c>
      <c r="AX6" s="186">
        <v>216108536.74141887</v>
      </c>
      <c r="AY6" s="177">
        <v>214612595.560332</v>
      </c>
      <c r="AZ6" s="177">
        <v>216207083.86359447</v>
      </c>
      <c r="BA6" s="187">
        <v>227933246.4024646</v>
      </c>
      <c r="BB6" s="186">
        <v>233860436.76662081</v>
      </c>
      <c r="BC6" s="177">
        <v>233072633.56314772</v>
      </c>
      <c r="BD6" s="177">
        <v>248021269.31046578</v>
      </c>
      <c r="BE6" s="187">
        <v>261683226.90775365</v>
      </c>
      <c r="BF6" s="186">
        <v>268963121.90055931</v>
      </c>
      <c r="BG6" s="177">
        <v>267453617.1288203</v>
      </c>
      <c r="BH6" s="177">
        <v>278316613.74640512</v>
      </c>
      <c r="BI6" s="187">
        <v>304392369.13933706</v>
      </c>
      <c r="BJ6" s="186">
        <v>316231586.33847284</v>
      </c>
      <c r="BK6" s="177">
        <v>321954253.19913805</v>
      </c>
      <c r="BL6" s="177">
        <v>360051986.97579712</v>
      </c>
      <c r="BM6" s="187">
        <v>358993516.14454055</v>
      </c>
      <c r="BN6" s="186">
        <v>369472130.67806125</v>
      </c>
      <c r="BO6" s="177">
        <v>376729538.87402141</v>
      </c>
      <c r="BP6" s="177">
        <v>382009792.46233624</v>
      </c>
      <c r="BQ6" s="187">
        <v>394117872.51310092</v>
      </c>
      <c r="BR6" s="186">
        <v>401059905.63347</v>
      </c>
      <c r="BS6" s="177">
        <v>406105125.36538655</v>
      </c>
      <c r="BT6" s="177">
        <v>419891154.05380452</v>
      </c>
      <c r="BU6" s="187">
        <v>426911124.59872627</v>
      </c>
      <c r="BV6" s="186">
        <v>429406326.09073138</v>
      </c>
      <c r="BW6" s="177">
        <v>452589734.97476161</v>
      </c>
      <c r="BX6" s="177">
        <v>470642493.58598709</v>
      </c>
      <c r="BY6" s="187">
        <v>487269119.3554123</v>
      </c>
      <c r="BZ6" s="186">
        <v>503523655.17529774</v>
      </c>
      <c r="CA6" s="186">
        <v>536906306.46721184</v>
      </c>
      <c r="CB6" s="186">
        <v>550585498.62135327</v>
      </c>
      <c r="CC6" s="186">
        <v>533683344.42917061</v>
      </c>
      <c r="CD6" s="186">
        <v>604328545.58857274</v>
      </c>
      <c r="CE6" s="186">
        <v>625286604.52205348</v>
      </c>
      <c r="CF6" s="186">
        <v>663509011.29716134</v>
      </c>
      <c r="CG6" s="186">
        <v>649352760.56916964</v>
      </c>
      <c r="CH6" s="186">
        <v>681998493.06421971</v>
      </c>
      <c r="CI6" s="186">
        <v>712227602.09827816</v>
      </c>
      <c r="CJ6" s="186">
        <v>731170263.55800319</v>
      </c>
      <c r="CK6" s="186">
        <v>751051455.47132504</v>
      </c>
      <c r="CL6" s="186">
        <v>759513094.37390673</v>
      </c>
      <c r="CM6" s="186">
        <v>795721860.68655896</v>
      </c>
      <c r="CN6" s="186">
        <v>848549719.49432516</v>
      </c>
      <c r="CO6" s="186">
        <v>894136587.03926539</v>
      </c>
      <c r="CP6" s="186">
        <v>905515670.66485167</v>
      </c>
      <c r="CQ6" s="186">
        <v>892079430.75601137</v>
      </c>
      <c r="CR6" s="186">
        <v>892602207.26481915</v>
      </c>
      <c r="CS6" s="186">
        <v>891882289.2345264</v>
      </c>
      <c r="CT6" s="186">
        <v>916946418.55165672</v>
      </c>
      <c r="CU6" s="186">
        <v>979835346.05373287</v>
      </c>
      <c r="CV6" s="186">
        <v>1002016879.5461525</v>
      </c>
      <c r="CW6" s="186">
        <v>1050873690.1427956</v>
      </c>
    </row>
    <row r="7" spans="1:101" x14ac:dyDescent="0.25">
      <c r="A7" s="203"/>
      <c r="B7" s="28" t="s">
        <v>39</v>
      </c>
      <c r="C7" s="199"/>
      <c r="D7" s="198">
        <v>9281960.3268839717</v>
      </c>
      <c r="E7" s="194">
        <v>14195902.386677857</v>
      </c>
      <c r="F7" s="194">
        <v>18696386.720748723</v>
      </c>
      <c r="G7" s="194">
        <v>29794057.019654866</v>
      </c>
      <c r="H7" s="194">
        <v>42717189.726253115</v>
      </c>
      <c r="I7" s="194">
        <v>49570184.184472591</v>
      </c>
      <c r="J7" s="190">
        <v>51858656.352802865</v>
      </c>
      <c r="K7" s="175">
        <v>55594056.183852136</v>
      </c>
      <c r="L7" s="175">
        <v>56600377.818171345</v>
      </c>
      <c r="M7" s="183">
        <v>61662043.464758269</v>
      </c>
      <c r="N7" s="182">
        <v>63496277.266700245</v>
      </c>
      <c r="O7" s="175">
        <v>65974999.706204079</v>
      </c>
      <c r="P7" s="175">
        <v>66212054.629168808</v>
      </c>
      <c r="Q7" s="183">
        <v>68090116.594139069</v>
      </c>
      <c r="R7" s="182">
        <v>70678619.456550807</v>
      </c>
      <c r="S7" s="175">
        <v>72741291.246191621</v>
      </c>
      <c r="T7" s="175">
        <v>73615144.147613347</v>
      </c>
      <c r="U7" s="183">
        <v>78782549.371816844</v>
      </c>
      <c r="V7" s="182">
        <v>86259422.995573089</v>
      </c>
      <c r="W7" s="175">
        <v>88062279.199405879</v>
      </c>
      <c r="X7" s="175">
        <v>91146777.841034114</v>
      </c>
      <c r="Y7" s="183">
        <v>96811229.164628178</v>
      </c>
      <c r="Z7" s="182">
        <v>102855248.2931426</v>
      </c>
      <c r="AA7" s="175">
        <v>103777930.14348152</v>
      </c>
      <c r="AB7" s="175">
        <v>99586829.477571085</v>
      </c>
      <c r="AC7" s="183">
        <v>102232886.74416184</v>
      </c>
      <c r="AD7" s="182">
        <v>108130163.29144144</v>
      </c>
      <c r="AE7" s="175">
        <v>110955632.46295241</v>
      </c>
      <c r="AF7" s="175">
        <v>110439504.05855951</v>
      </c>
      <c r="AG7" s="183">
        <v>110129389.55622208</v>
      </c>
      <c r="AH7" s="182">
        <v>110681319.02561453</v>
      </c>
      <c r="AI7" s="175">
        <v>111241381.14310797</v>
      </c>
      <c r="AJ7" s="175">
        <v>114431381.62071174</v>
      </c>
      <c r="AK7" s="183">
        <v>119112936.24843675</v>
      </c>
      <c r="AL7" s="182">
        <v>119862568.5811238</v>
      </c>
      <c r="AM7" s="175">
        <v>122161507.34253193</v>
      </c>
      <c r="AN7" s="175">
        <v>121747400.04531685</v>
      </c>
      <c r="AO7" s="183">
        <v>132443807.05746052</v>
      </c>
      <c r="AP7" s="182">
        <v>130919011.03508137</v>
      </c>
      <c r="AQ7" s="175">
        <v>133224943.21526693</v>
      </c>
      <c r="AR7" s="175">
        <v>135895177.89443678</v>
      </c>
      <c r="AS7" s="183">
        <v>149818423.66215679</v>
      </c>
      <c r="AT7" s="182">
        <v>144915063.24933791</v>
      </c>
      <c r="AU7" s="175">
        <v>142360188.38317105</v>
      </c>
      <c r="AV7" s="175">
        <v>147382217.79521155</v>
      </c>
      <c r="AW7" s="183">
        <v>160632250.61393031</v>
      </c>
      <c r="AX7" s="182">
        <v>156577997.54265836</v>
      </c>
      <c r="AY7" s="175">
        <v>155737921.55209413</v>
      </c>
      <c r="AZ7" s="175">
        <v>156000448.88181821</v>
      </c>
      <c r="BA7" s="183">
        <v>168414071.7932224</v>
      </c>
      <c r="BB7" s="182">
        <v>172036763.7049982</v>
      </c>
      <c r="BC7" s="175">
        <v>169085577.59085512</v>
      </c>
      <c r="BD7" s="175">
        <v>180069409.32056579</v>
      </c>
      <c r="BE7" s="183">
        <v>192964083.27628455</v>
      </c>
      <c r="BF7" s="182">
        <v>195339589.023684</v>
      </c>
      <c r="BG7" s="175">
        <v>197568472.7546072</v>
      </c>
      <c r="BH7" s="175">
        <v>204075428.01578933</v>
      </c>
      <c r="BI7" s="183">
        <v>214625137.13625067</v>
      </c>
      <c r="BJ7" s="182">
        <v>213782544.57293069</v>
      </c>
      <c r="BK7" s="175">
        <v>220091951.64932662</v>
      </c>
      <c r="BL7" s="175">
        <v>234661813.49604616</v>
      </c>
      <c r="BM7" s="183">
        <v>229403052.53288192</v>
      </c>
      <c r="BN7" s="182">
        <v>240067907.40105397</v>
      </c>
      <c r="BO7" s="175">
        <v>250609401.19002032</v>
      </c>
      <c r="BP7" s="175">
        <v>257811274.69223657</v>
      </c>
      <c r="BQ7" s="183">
        <v>260048085.10377496</v>
      </c>
      <c r="BR7" s="182">
        <v>269305303.75249714</v>
      </c>
      <c r="BS7" s="175">
        <v>267048818.68231419</v>
      </c>
      <c r="BT7" s="175">
        <v>279696345.33580953</v>
      </c>
      <c r="BU7" s="183">
        <v>284359000.15386045</v>
      </c>
      <c r="BV7" s="182">
        <v>292846999.42886966</v>
      </c>
      <c r="BW7" s="175">
        <v>309150672.34083235</v>
      </c>
      <c r="BX7" s="175">
        <v>324825880.38453513</v>
      </c>
      <c r="BY7" s="183">
        <v>323178772.15831602</v>
      </c>
      <c r="BZ7" s="182">
        <v>340106210.11800283</v>
      </c>
      <c r="CA7" s="182">
        <v>373643694.21601635</v>
      </c>
      <c r="CB7" s="182">
        <v>374531177.12691873</v>
      </c>
      <c r="CC7" s="182">
        <v>364175770.66269189</v>
      </c>
      <c r="CD7" s="182">
        <v>388873807.84026855</v>
      </c>
      <c r="CE7" s="182">
        <v>405557785.60872638</v>
      </c>
      <c r="CF7" s="182">
        <v>428621898.0995959</v>
      </c>
      <c r="CG7" s="182">
        <v>419606841.02586544</v>
      </c>
      <c r="CH7" s="182">
        <v>431858333.47063887</v>
      </c>
      <c r="CI7" s="182">
        <v>449450070.67243785</v>
      </c>
      <c r="CJ7" s="182">
        <v>463308029.24007285</v>
      </c>
      <c r="CK7" s="182">
        <v>458644647.19396919</v>
      </c>
      <c r="CL7" s="182">
        <v>485173944.3307029</v>
      </c>
      <c r="CM7" s="182">
        <v>493710801.46570855</v>
      </c>
      <c r="CN7" s="182">
        <v>516072204.65618551</v>
      </c>
      <c r="CO7" s="182">
        <v>528666313.51660997</v>
      </c>
      <c r="CP7" s="182">
        <v>549187006.2090416</v>
      </c>
      <c r="CQ7" s="182">
        <v>570810592.93090332</v>
      </c>
      <c r="CR7" s="182">
        <v>580264164.23630452</v>
      </c>
      <c r="CS7" s="182">
        <v>585174593.51605153</v>
      </c>
      <c r="CT7" s="182">
        <v>610217352.15664268</v>
      </c>
      <c r="CU7" s="182">
        <v>649584502.09014773</v>
      </c>
      <c r="CV7" s="182">
        <v>669063434.56949806</v>
      </c>
      <c r="CW7" s="182">
        <v>690665520.96330118</v>
      </c>
    </row>
    <row r="8" spans="1:101" x14ac:dyDescent="0.25">
      <c r="A8" s="203"/>
      <c r="B8" s="28" t="s">
        <v>40</v>
      </c>
      <c r="C8" s="199"/>
      <c r="D8" s="198">
        <v>7276025.9768529115</v>
      </c>
      <c r="E8" s="194">
        <v>10427069.374621792</v>
      </c>
      <c r="F8" s="194">
        <v>15673399.255862059</v>
      </c>
      <c r="G8" s="194">
        <v>22642383.359431129</v>
      </c>
      <c r="H8" s="194">
        <v>31935274.934329815</v>
      </c>
      <c r="I8" s="194">
        <v>41742137.317556843</v>
      </c>
      <c r="J8" s="190">
        <v>39016610.25146728</v>
      </c>
      <c r="K8" s="175">
        <v>41784906.414400764</v>
      </c>
      <c r="L8" s="175">
        <v>50483958.86658825</v>
      </c>
      <c r="M8" s="183">
        <v>51577033.983709432</v>
      </c>
      <c r="N8" s="182">
        <v>55642669.373808101</v>
      </c>
      <c r="O8" s="175">
        <v>53761140.448213942</v>
      </c>
      <c r="P8" s="175">
        <v>57148920.614952177</v>
      </c>
      <c r="Q8" s="183">
        <v>56810879.610834986</v>
      </c>
      <c r="R8" s="182">
        <v>55059715.900309324</v>
      </c>
      <c r="S8" s="175">
        <v>56158872.611948997</v>
      </c>
      <c r="T8" s="175">
        <v>55143120.846011259</v>
      </c>
      <c r="U8" s="183">
        <v>53355003.402211376</v>
      </c>
      <c r="V8" s="182">
        <v>53256922.54934676</v>
      </c>
      <c r="W8" s="175">
        <v>47631539.79827977</v>
      </c>
      <c r="X8" s="175">
        <v>46922700.935614213</v>
      </c>
      <c r="Y8" s="183">
        <v>47625679.841941655</v>
      </c>
      <c r="Z8" s="182">
        <v>46006732.730593413</v>
      </c>
      <c r="AA8" s="175">
        <v>51505701.145503394</v>
      </c>
      <c r="AB8" s="175">
        <v>52413331.97623305</v>
      </c>
      <c r="AC8" s="183">
        <v>52613000.833615869</v>
      </c>
      <c r="AD8" s="182">
        <v>50322342.066249497</v>
      </c>
      <c r="AE8" s="175">
        <v>46103605.056092039</v>
      </c>
      <c r="AF8" s="175">
        <v>47164331.701779902</v>
      </c>
      <c r="AG8" s="183">
        <v>47652802.320653297</v>
      </c>
      <c r="AH8" s="182">
        <v>44062277.015999079</v>
      </c>
      <c r="AI8" s="175">
        <v>45976113.191796131</v>
      </c>
      <c r="AJ8" s="175">
        <v>51168866.095169611</v>
      </c>
      <c r="AK8" s="183">
        <v>54593058.843084231</v>
      </c>
      <c r="AL8" s="182">
        <v>64875502.396956749</v>
      </c>
      <c r="AM8" s="175">
        <v>56582157.738008477</v>
      </c>
      <c r="AN8" s="175">
        <v>51882562.554750405</v>
      </c>
      <c r="AO8" s="183">
        <v>59694421.541881852</v>
      </c>
      <c r="AP8" s="182">
        <v>55542309.60549283</v>
      </c>
      <c r="AQ8" s="175">
        <v>57356296.929828525</v>
      </c>
      <c r="AR8" s="175">
        <v>55240381.869982168</v>
      </c>
      <c r="AS8" s="183">
        <v>59306054.299695022</v>
      </c>
      <c r="AT8" s="182">
        <v>58372274.555211447</v>
      </c>
      <c r="AU8" s="175">
        <v>54770037.483688205</v>
      </c>
      <c r="AV8" s="175">
        <v>61993878.796605736</v>
      </c>
      <c r="AW8" s="183">
        <v>63980291.740931503</v>
      </c>
      <c r="AX8" s="182">
        <v>59530539.198760502</v>
      </c>
      <c r="AY8" s="175">
        <v>58874674.008237883</v>
      </c>
      <c r="AZ8" s="175">
        <v>60206634.98177626</v>
      </c>
      <c r="BA8" s="183">
        <v>59519174.609242193</v>
      </c>
      <c r="BB8" s="182">
        <v>61823673.061622627</v>
      </c>
      <c r="BC8" s="175">
        <v>63987055.972292602</v>
      </c>
      <c r="BD8" s="175">
        <v>67951859.989899993</v>
      </c>
      <c r="BE8" s="183">
        <v>68719143.631469116</v>
      </c>
      <c r="BF8" s="182">
        <v>73623532.876875296</v>
      </c>
      <c r="BG8" s="175">
        <v>69885144.374213114</v>
      </c>
      <c r="BH8" s="175">
        <v>74241185.730615795</v>
      </c>
      <c r="BI8" s="183">
        <v>89767232.003086373</v>
      </c>
      <c r="BJ8" s="182">
        <v>102449041.76554218</v>
      </c>
      <c r="BK8" s="175">
        <v>101862301.54981145</v>
      </c>
      <c r="BL8" s="175">
        <v>125390173.47975096</v>
      </c>
      <c r="BM8" s="183">
        <v>129590463.61165862</v>
      </c>
      <c r="BN8" s="182">
        <v>129404223.27700727</v>
      </c>
      <c r="BO8" s="175">
        <v>126120137.68400112</v>
      </c>
      <c r="BP8" s="175">
        <v>124198517.77009965</v>
      </c>
      <c r="BQ8" s="183">
        <v>134069787.40932594</v>
      </c>
      <c r="BR8" s="182">
        <v>131754601.88097288</v>
      </c>
      <c r="BS8" s="175">
        <v>139056306.68307236</v>
      </c>
      <c r="BT8" s="175">
        <v>140194808.71799496</v>
      </c>
      <c r="BU8" s="183">
        <v>142552124.44486585</v>
      </c>
      <c r="BV8" s="182">
        <v>136559326.66186175</v>
      </c>
      <c r="BW8" s="175">
        <v>143439062.63392922</v>
      </c>
      <c r="BX8" s="175">
        <v>145816613.20145193</v>
      </c>
      <c r="BY8" s="183">
        <v>164090347.19709629</v>
      </c>
      <c r="BZ8" s="182">
        <v>163417445.05729488</v>
      </c>
      <c r="CA8" s="182">
        <v>163262612.25119546</v>
      </c>
      <c r="CB8" s="182">
        <v>176054321.49443457</v>
      </c>
      <c r="CC8" s="182">
        <v>169507573.76647875</v>
      </c>
      <c r="CD8" s="182">
        <v>215454737.74830422</v>
      </c>
      <c r="CE8" s="182">
        <v>219728818.91332716</v>
      </c>
      <c r="CF8" s="182">
        <v>234887113.19756538</v>
      </c>
      <c r="CG8" s="182">
        <v>229745919.54330418</v>
      </c>
      <c r="CH8" s="182">
        <v>250140159.59358084</v>
      </c>
      <c r="CI8" s="182">
        <v>262777531.42584035</v>
      </c>
      <c r="CJ8" s="182">
        <v>267862234.31793031</v>
      </c>
      <c r="CK8" s="182">
        <v>292406808.27735585</v>
      </c>
      <c r="CL8" s="182">
        <v>274339150.04320383</v>
      </c>
      <c r="CM8" s="182">
        <v>302011059.22085047</v>
      </c>
      <c r="CN8" s="182">
        <v>332477514.83813965</v>
      </c>
      <c r="CO8" s="182">
        <v>365470273.52265549</v>
      </c>
      <c r="CP8" s="182">
        <v>356328664.45581001</v>
      </c>
      <c r="CQ8" s="182">
        <v>321268837.82510805</v>
      </c>
      <c r="CR8" s="182">
        <v>312338043.02851456</v>
      </c>
      <c r="CS8" s="182">
        <v>306707695.71847492</v>
      </c>
      <c r="CT8" s="182">
        <v>306729066.39501399</v>
      </c>
      <c r="CU8" s="182">
        <v>330250843.96358514</v>
      </c>
      <c r="CV8" s="182">
        <v>332953444.97665441</v>
      </c>
      <c r="CW8" s="182">
        <v>360208169.17949432</v>
      </c>
    </row>
    <row r="9" spans="1:101" ht="2.25" customHeight="1" x14ac:dyDescent="0.25">
      <c r="A9" s="203"/>
      <c r="B9" s="28"/>
      <c r="C9" s="199"/>
      <c r="D9" s="199"/>
      <c r="E9" s="195"/>
      <c r="F9" s="195"/>
      <c r="G9" s="195"/>
      <c r="H9" s="195"/>
      <c r="I9" s="195"/>
      <c r="J9" s="191"/>
      <c r="K9" s="176"/>
      <c r="L9" s="176"/>
      <c r="M9" s="185"/>
      <c r="N9" s="184"/>
      <c r="O9" s="176"/>
      <c r="P9" s="176"/>
      <c r="Q9" s="185"/>
      <c r="R9" s="184"/>
      <c r="S9" s="176"/>
      <c r="T9" s="176"/>
      <c r="U9" s="185"/>
      <c r="V9" s="184"/>
      <c r="W9" s="176"/>
      <c r="X9" s="176"/>
      <c r="Y9" s="185"/>
      <c r="Z9" s="184"/>
      <c r="AA9" s="176"/>
      <c r="AB9" s="176"/>
      <c r="AC9" s="185"/>
      <c r="AD9" s="184"/>
      <c r="AE9" s="176"/>
      <c r="AF9" s="176"/>
      <c r="AG9" s="185"/>
      <c r="AH9" s="184"/>
      <c r="AI9" s="176"/>
      <c r="AJ9" s="176"/>
      <c r="AK9" s="185"/>
      <c r="AL9" s="184"/>
      <c r="AM9" s="176"/>
      <c r="AN9" s="176"/>
      <c r="AO9" s="185"/>
      <c r="AP9" s="184"/>
      <c r="AQ9" s="176"/>
      <c r="AR9" s="176"/>
      <c r="AS9" s="185"/>
      <c r="AT9" s="184"/>
      <c r="AU9" s="176"/>
      <c r="AV9" s="176"/>
      <c r="AW9" s="185"/>
      <c r="AX9" s="184"/>
      <c r="AY9" s="176"/>
      <c r="AZ9" s="176"/>
      <c r="BA9" s="185"/>
      <c r="BB9" s="184"/>
      <c r="BC9" s="176"/>
      <c r="BD9" s="176"/>
      <c r="BE9" s="185"/>
      <c r="BF9" s="184"/>
      <c r="BG9" s="176"/>
      <c r="BH9" s="176"/>
      <c r="BI9" s="185"/>
      <c r="BJ9" s="184"/>
      <c r="BK9" s="176"/>
      <c r="BL9" s="176"/>
      <c r="BM9" s="185"/>
      <c r="BN9" s="184"/>
      <c r="BO9" s="176"/>
      <c r="BP9" s="176"/>
      <c r="BQ9" s="185"/>
      <c r="BR9" s="184"/>
      <c r="BS9" s="176"/>
      <c r="BT9" s="176"/>
      <c r="BU9" s="185"/>
      <c r="BV9" s="184"/>
      <c r="BW9" s="176"/>
      <c r="BX9" s="176"/>
      <c r="BY9" s="185"/>
      <c r="BZ9" s="184"/>
      <c r="CA9" s="184"/>
      <c r="CB9" s="184"/>
      <c r="CC9" s="184"/>
      <c r="CD9" s="184"/>
      <c r="CE9" s="184"/>
      <c r="CF9" s="184"/>
      <c r="CG9" s="184"/>
      <c r="CH9" s="184"/>
      <c r="CI9" s="184"/>
      <c r="CJ9" s="184"/>
      <c r="CK9" s="184"/>
      <c r="CL9" s="184"/>
      <c r="CM9" s="184"/>
      <c r="CN9" s="184"/>
      <c r="CO9" s="184"/>
      <c r="CP9" s="184"/>
      <c r="CQ9" s="184"/>
      <c r="CR9" s="184"/>
      <c r="CS9" s="184"/>
      <c r="CT9" s="184"/>
      <c r="CU9" s="184"/>
      <c r="CV9" s="184"/>
      <c r="CW9" s="184"/>
    </row>
    <row r="10" spans="1:101" ht="13" x14ac:dyDescent="0.3">
      <c r="A10" s="129" t="s">
        <v>10</v>
      </c>
      <c r="B10" s="10" t="s">
        <v>36</v>
      </c>
      <c r="C10" s="202"/>
      <c r="D10" s="200">
        <v>2320595.3216307908</v>
      </c>
      <c r="E10" s="196">
        <v>3873278.9813670134</v>
      </c>
      <c r="F10" s="196">
        <v>4308476.5997727374</v>
      </c>
      <c r="G10" s="196">
        <v>5267351.404497603</v>
      </c>
      <c r="H10" s="196">
        <v>6323506.8259762824</v>
      </c>
      <c r="I10" s="196">
        <v>7680315.4083755817</v>
      </c>
      <c r="J10" s="192">
        <v>7605009.4410636947</v>
      </c>
      <c r="K10" s="177">
        <v>7391702.7874374352</v>
      </c>
      <c r="L10" s="177">
        <v>7094437.931727916</v>
      </c>
      <c r="M10" s="187">
        <v>7636791.3572602384</v>
      </c>
      <c r="N10" s="186">
        <v>7360967.3615407674</v>
      </c>
      <c r="O10" s="177">
        <v>7134611.1553500667</v>
      </c>
      <c r="P10" s="177">
        <v>6610140.8780274848</v>
      </c>
      <c r="Q10" s="187">
        <v>6565745.4454335123</v>
      </c>
      <c r="R10" s="186">
        <v>6026614.4373521227</v>
      </c>
      <c r="S10" s="177">
        <v>5818861.1184412092</v>
      </c>
      <c r="T10" s="177">
        <v>5696377.107274632</v>
      </c>
      <c r="U10" s="187">
        <v>5422497.4449537164</v>
      </c>
      <c r="V10" s="186">
        <v>5659839.5538477022</v>
      </c>
      <c r="W10" s="177">
        <v>5583659.0773237245</v>
      </c>
      <c r="X10" s="177">
        <v>5627022.0178426327</v>
      </c>
      <c r="Y10" s="187">
        <v>5852958.6640772875</v>
      </c>
      <c r="Z10" s="186">
        <v>5884760.8256331021</v>
      </c>
      <c r="AA10" s="177">
        <v>5874722.2104385151</v>
      </c>
      <c r="AB10" s="177">
        <v>5953508.691293817</v>
      </c>
      <c r="AC10" s="187">
        <v>5920979.0656127296</v>
      </c>
      <c r="AD10" s="186">
        <v>6119802.6895341389</v>
      </c>
      <c r="AE10" s="177">
        <v>6257672.3030585796</v>
      </c>
      <c r="AF10" s="177">
        <v>7090052.0853172382</v>
      </c>
      <c r="AG10" s="187">
        <v>7022788.671106182</v>
      </c>
      <c r="AH10" s="186">
        <v>6922081.7570482716</v>
      </c>
      <c r="AI10" s="177">
        <v>6901371.5650331732</v>
      </c>
      <c r="AJ10" s="177">
        <v>6929000.2985834097</v>
      </c>
      <c r="AK10" s="187">
        <v>6787342.438109234</v>
      </c>
      <c r="AL10" s="186">
        <v>6940689.8046057085</v>
      </c>
      <c r="AM10" s="177">
        <v>6812849.3122898825</v>
      </c>
      <c r="AN10" s="177">
        <v>6601168.1842841664</v>
      </c>
      <c r="AO10" s="187">
        <v>7424683.511570856</v>
      </c>
      <c r="AP10" s="186">
        <v>18427301.79306579</v>
      </c>
      <c r="AQ10" s="177">
        <v>16371046.494401218</v>
      </c>
      <c r="AR10" s="177">
        <v>14582995.564403145</v>
      </c>
      <c r="AS10" s="187">
        <v>9336713.5470445864</v>
      </c>
      <c r="AT10" s="186">
        <v>9545255.862452507</v>
      </c>
      <c r="AU10" s="177">
        <v>9743785.2518877704</v>
      </c>
      <c r="AV10" s="177">
        <v>9953018.8356292285</v>
      </c>
      <c r="AW10" s="187">
        <v>10600842.881283876</v>
      </c>
      <c r="AX10" s="186">
        <v>10236495.883513328</v>
      </c>
      <c r="AY10" s="177">
        <v>10001067.046705155</v>
      </c>
      <c r="AZ10" s="177">
        <v>9820046.5507919621</v>
      </c>
      <c r="BA10" s="187">
        <v>9938250.2290290631</v>
      </c>
      <c r="BB10" s="186">
        <v>9759769.254153518</v>
      </c>
      <c r="BC10" s="177">
        <v>9980996.9375426415</v>
      </c>
      <c r="BD10" s="177">
        <v>10035035.269297075</v>
      </c>
      <c r="BE10" s="187">
        <v>10272304.54469699</v>
      </c>
      <c r="BF10" s="186">
        <v>10391806.522305954</v>
      </c>
      <c r="BG10" s="177">
        <v>10328343.289816914</v>
      </c>
      <c r="BH10" s="177">
        <v>10197152.257324046</v>
      </c>
      <c r="BI10" s="187">
        <v>10800176.003973916</v>
      </c>
      <c r="BJ10" s="186">
        <v>11229704.480128746</v>
      </c>
      <c r="BK10" s="177">
        <v>11403875.843636315</v>
      </c>
      <c r="BL10" s="177">
        <v>11966259.930707062</v>
      </c>
      <c r="BM10" s="187">
        <v>12509328.058898721</v>
      </c>
      <c r="BN10" s="186">
        <v>12303271.933496989</v>
      </c>
      <c r="BO10" s="177">
        <v>10952237.050788127</v>
      </c>
      <c r="BP10" s="177">
        <v>11912470.714724248</v>
      </c>
      <c r="BQ10" s="187">
        <v>12111759.18065883</v>
      </c>
      <c r="BR10" s="186">
        <v>11678336.235980224</v>
      </c>
      <c r="BS10" s="177">
        <v>12000705.319091978</v>
      </c>
      <c r="BT10" s="177">
        <v>12133848.766764829</v>
      </c>
      <c r="BU10" s="187">
        <v>12933275.946468439</v>
      </c>
      <c r="BV10" s="186">
        <v>11353427.78350034</v>
      </c>
      <c r="BW10" s="177">
        <v>11753953.230186459</v>
      </c>
      <c r="BX10" s="177">
        <v>11820425.040306427</v>
      </c>
      <c r="BY10" s="187">
        <v>13054772.048154218</v>
      </c>
      <c r="BZ10" s="186">
        <v>13332293.080178171</v>
      </c>
      <c r="CA10" s="186">
        <v>13986220.042976357</v>
      </c>
      <c r="CB10" s="186">
        <v>14844561.228578618</v>
      </c>
      <c r="CC10" s="186">
        <v>16903565.33868254</v>
      </c>
      <c r="CD10" s="186">
        <v>17485895.886211731</v>
      </c>
      <c r="CE10" s="186">
        <v>16683555.19404598</v>
      </c>
      <c r="CF10" s="186">
        <v>17598312.190131318</v>
      </c>
      <c r="CG10" s="186">
        <v>17846029.479555279</v>
      </c>
      <c r="CH10" s="186">
        <v>17602737.113719638</v>
      </c>
      <c r="CI10" s="186">
        <v>17681364.566478677</v>
      </c>
      <c r="CJ10" s="186">
        <v>18277321.654150203</v>
      </c>
      <c r="CK10" s="186">
        <v>21114679.070390593</v>
      </c>
      <c r="CL10" s="186">
        <v>22586459.485763788</v>
      </c>
      <c r="CM10" s="186">
        <v>22049910.466181803</v>
      </c>
      <c r="CN10" s="186">
        <v>25705282.508720309</v>
      </c>
      <c r="CO10" s="186">
        <v>26027817.97194529</v>
      </c>
      <c r="CP10" s="186">
        <v>26023277.963423137</v>
      </c>
      <c r="CQ10" s="186">
        <v>28259816.549267504</v>
      </c>
      <c r="CR10" s="186">
        <v>28622047.306934398</v>
      </c>
      <c r="CS10" s="186">
        <v>32620500.428463109</v>
      </c>
      <c r="CT10" s="186">
        <v>33340295.235751875</v>
      </c>
      <c r="CU10" s="186">
        <v>25932841.601947054</v>
      </c>
      <c r="CV10" s="186">
        <v>31353830.850504555</v>
      </c>
      <c r="CW10" s="186">
        <v>34217798.745478965</v>
      </c>
    </row>
    <row r="11" spans="1:101" x14ac:dyDescent="0.25">
      <c r="A11" s="203"/>
      <c r="B11" s="28" t="s">
        <v>39</v>
      </c>
      <c r="C11" s="199"/>
      <c r="D11" s="198">
        <v>2203118.10202485</v>
      </c>
      <c r="E11" s="194">
        <v>3483173.2642709999</v>
      </c>
      <c r="F11" s="194">
        <v>3721787.6623740303</v>
      </c>
      <c r="G11" s="194">
        <v>4554565.2578299586</v>
      </c>
      <c r="H11" s="194">
        <v>5576402.1440336592</v>
      </c>
      <c r="I11" s="194">
        <v>6637889.7116358904</v>
      </c>
      <c r="J11" s="190">
        <v>6567857.1688756011</v>
      </c>
      <c r="K11" s="175">
        <v>6289472.8072455535</v>
      </c>
      <c r="L11" s="175">
        <v>5774661.689831472</v>
      </c>
      <c r="M11" s="183">
        <v>6408344.8054230995</v>
      </c>
      <c r="N11" s="182">
        <v>6084671.1421305425</v>
      </c>
      <c r="O11" s="175">
        <v>5850643.1931859665</v>
      </c>
      <c r="P11" s="175">
        <v>5241583.1641677823</v>
      </c>
      <c r="Q11" s="183">
        <v>5365417.4182273094</v>
      </c>
      <c r="R11" s="182">
        <v>4831645.8869597111</v>
      </c>
      <c r="S11" s="175">
        <v>4586199.486189235</v>
      </c>
      <c r="T11" s="175">
        <v>4494932.7546965955</v>
      </c>
      <c r="U11" s="183">
        <v>4409963.2555051493</v>
      </c>
      <c r="V11" s="182">
        <v>4620829.5262831533</v>
      </c>
      <c r="W11" s="175">
        <v>4577583.4411711991</v>
      </c>
      <c r="X11" s="175">
        <v>4606416.0222754339</v>
      </c>
      <c r="Y11" s="183">
        <v>4857097.138220001</v>
      </c>
      <c r="Z11" s="182">
        <v>4890162.2554122619</v>
      </c>
      <c r="AA11" s="175">
        <v>4714215.6580379633</v>
      </c>
      <c r="AB11" s="175">
        <v>4865060.4689810704</v>
      </c>
      <c r="AC11" s="183">
        <v>5132551.9364604</v>
      </c>
      <c r="AD11" s="182">
        <v>5340545.3314094879</v>
      </c>
      <c r="AE11" s="175">
        <v>5556174.4975815928</v>
      </c>
      <c r="AF11" s="175">
        <v>5701635.4813665412</v>
      </c>
      <c r="AG11" s="183">
        <v>5587920.0988827003</v>
      </c>
      <c r="AH11" s="182">
        <v>5494953.0266138315</v>
      </c>
      <c r="AI11" s="175">
        <v>5449181.7427400099</v>
      </c>
      <c r="AJ11" s="175">
        <v>5398248.5510776406</v>
      </c>
      <c r="AK11" s="183">
        <v>5228265.0105058998</v>
      </c>
      <c r="AL11" s="182">
        <v>5288338.0382172111</v>
      </c>
      <c r="AM11" s="175">
        <v>5316941.6894366601</v>
      </c>
      <c r="AN11" s="175">
        <v>5186236.0884022666</v>
      </c>
      <c r="AO11" s="183">
        <v>5861663.9514683997</v>
      </c>
      <c r="AP11" s="182">
        <v>16832925.238702059</v>
      </c>
      <c r="AQ11" s="175">
        <v>14803909.610337213</v>
      </c>
      <c r="AR11" s="175">
        <v>13080017.087085187</v>
      </c>
      <c r="AS11" s="183">
        <v>7726437.6033700015</v>
      </c>
      <c r="AT11" s="182">
        <v>7969043.1839189101</v>
      </c>
      <c r="AU11" s="175">
        <v>8083403.7563150115</v>
      </c>
      <c r="AV11" s="175">
        <v>8253513.8288893048</v>
      </c>
      <c r="AW11" s="183">
        <v>8655504.5035416223</v>
      </c>
      <c r="AX11" s="182">
        <v>8474161.7829209268</v>
      </c>
      <c r="AY11" s="175">
        <v>8183489.251715865</v>
      </c>
      <c r="AZ11" s="175">
        <v>8004734.6154283211</v>
      </c>
      <c r="BA11" s="183">
        <v>8146218.8669280512</v>
      </c>
      <c r="BB11" s="182">
        <v>7959329.723077694</v>
      </c>
      <c r="BC11" s="175">
        <v>8112660.5195478611</v>
      </c>
      <c r="BD11" s="175">
        <v>8072514.3440472661</v>
      </c>
      <c r="BE11" s="183">
        <v>8305563.5193816414</v>
      </c>
      <c r="BF11" s="182">
        <v>8420341.5836781673</v>
      </c>
      <c r="BG11" s="175">
        <v>8412143.9667947553</v>
      </c>
      <c r="BH11" s="175">
        <v>8202859.1776990797</v>
      </c>
      <c r="BI11" s="183">
        <v>8570749.444250321</v>
      </c>
      <c r="BJ11" s="182">
        <v>8895407.709312031</v>
      </c>
      <c r="BK11" s="175">
        <v>9095761.8771735169</v>
      </c>
      <c r="BL11" s="175">
        <v>9340531.6355178878</v>
      </c>
      <c r="BM11" s="183">
        <v>9740626.6780299209</v>
      </c>
      <c r="BN11" s="182">
        <v>9652347.0468150489</v>
      </c>
      <c r="BO11" s="175">
        <v>8369560.3002525661</v>
      </c>
      <c r="BP11" s="175">
        <v>9415603.5408252738</v>
      </c>
      <c r="BQ11" s="183">
        <v>9682841.3728818521</v>
      </c>
      <c r="BR11" s="182">
        <v>9221846.9666002411</v>
      </c>
      <c r="BS11" s="175">
        <v>9517385.955015434</v>
      </c>
      <c r="BT11" s="175">
        <v>9693090.0241651889</v>
      </c>
      <c r="BU11" s="183">
        <v>10452606.672719</v>
      </c>
      <c r="BV11" s="182">
        <v>9055845.1716523822</v>
      </c>
      <c r="BW11" s="175">
        <v>9294735.7466526907</v>
      </c>
      <c r="BX11" s="175">
        <v>9426402.7669254467</v>
      </c>
      <c r="BY11" s="183">
        <v>10502927.861071749</v>
      </c>
      <c r="BZ11" s="182">
        <v>10823955.828635154</v>
      </c>
      <c r="CA11" s="182">
        <v>11420190.809320301</v>
      </c>
      <c r="CB11" s="182">
        <v>11908290.851805387</v>
      </c>
      <c r="CC11" s="182">
        <v>14382949.795903169</v>
      </c>
      <c r="CD11" s="182">
        <v>14579432.77987143</v>
      </c>
      <c r="CE11" s="182">
        <v>14006342.877050525</v>
      </c>
      <c r="CF11" s="182">
        <v>14918981.000447925</v>
      </c>
      <c r="CG11" s="182">
        <v>15440185.78288883</v>
      </c>
      <c r="CH11" s="182">
        <v>15125216.232415698</v>
      </c>
      <c r="CI11" s="182">
        <v>15226992.622952525</v>
      </c>
      <c r="CJ11" s="182">
        <v>15086798.592241026</v>
      </c>
      <c r="CK11" s="182">
        <v>16974335.245706111</v>
      </c>
      <c r="CL11" s="182">
        <v>18505100.122210588</v>
      </c>
      <c r="CM11" s="182">
        <v>17694750.376026925</v>
      </c>
      <c r="CN11" s="182">
        <v>21260344.648287896</v>
      </c>
      <c r="CO11" s="182">
        <v>21976898.998624984</v>
      </c>
      <c r="CP11" s="182">
        <v>20984645.106630102</v>
      </c>
      <c r="CQ11" s="182">
        <v>23748626.104049489</v>
      </c>
      <c r="CR11" s="182">
        <v>24222872.599440008</v>
      </c>
      <c r="CS11" s="182">
        <v>28171435.130425613</v>
      </c>
      <c r="CT11" s="182">
        <v>28498254.762187351</v>
      </c>
      <c r="CU11" s="182">
        <v>21114766.1521498</v>
      </c>
      <c r="CV11" s="182">
        <v>26529351.267655976</v>
      </c>
      <c r="CW11" s="182">
        <v>29443402.925489318</v>
      </c>
    </row>
    <row r="12" spans="1:101" x14ac:dyDescent="0.25">
      <c r="A12" s="203"/>
      <c r="B12" s="28" t="s">
        <v>40</v>
      </c>
      <c r="C12" s="199"/>
      <c r="D12" s="198">
        <v>117477.21960594089</v>
      </c>
      <c r="E12" s="194">
        <v>390105.71709601342</v>
      </c>
      <c r="F12" s="194">
        <v>586688.93739870703</v>
      </c>
      <c r="G12" s="194">
        <v>712786.14666764485</v>
      </c>
      <c r="H12" s="194">
        <v>747104.68194262323</v>
      </c>
      <c r="I12" s="194">
        <v>1042425.6967396908</v>
      </c>
      <c r="J12" s="190">
        <v>1037152.2721880937</v>
      </c>
      <c r="K12" s="175">
        <v>1102229.9801918818</v>
      </c>
      <c r="L12" s="175">
        <v>1319776.2418964438</v>
      </c>
      <c r="M12" s="183">
        <v>1228446.5518371384</v>
      </c>
      <c r="N12" s="182">
        <v>1276296.2194102251</v>
      </c>
      <c r="O12" s="175">
        <v>1283967.9621641005</v>
      </c>
      <c r="P12" s="175">
        <v>1368557.7138597022</v>
      </c>
      <c r="Q12" s="183">
        <v>1200328.027206203</v>
      </c>
      <c r="R12" s="182">
        <v>1194968.5503924119</v>
      </c>
      <c r="S12" s="175">
        <v>1232661.6322519747</v>
      </c>
      <c r="T12" s="175">
        <v>1201444.3525780363</v>
      </c>
      <c r="U12" s="183">
        <v>1012534.1894485675</v>
      </c>
      <c r="V12" s="182">
        <v>1039010.0275645489</v>
      </c>
      <c r="W12" s="175">
        <v>1006075.6361525257</v>
      </c>
      <c r="X12" s="175">
        <v>1020605.9955671992</v>
      </c>
      <c r="Y12" s="183">
        <v>995861.52585728699</v>
      </c>
      <c r="Z12" s="182">
        <v>994598.57022084016</v>
      </c>
      <c r="AA12" s="175">
        <v>1160506.552400552</v>
      </c>
      <c r="AB12" s="175">
        <v>1088448.222312747</v>
      </c>
      <c r="AC12" s="183">
        <v>788427.12915232987</v>
      </c>
      <c r="AD12" s="182">
        <v>779257.35812465113</v>
      </c>
      <c r="AE12" s="175">
        <v>701497.80547698634</v>
      </c>
      <c r="AF12" s="175">
        <v>1388416.6039506968</v>
      </c>
      <c r="AG12" s="183">
        <v>1434868.572223482</v>
      </c>
      <c r="AH12" s="182">
        <v>1427128.7304344401</v>
      </c>
      <c r="AI12" s="175">
        <v>1452189.822293163</v>
      </c>
      <c r="AJ12" s="175">
        <v>1530751.7475057694</v>
      </c>
      <c r="AK12" s="183">
        <v>1559077.4276033342</v>
      </c>
      <c r="AL12" s="182">
        <v>1652351.7663884973</v>
      </c>
      <c r="AM12" s="175">
        <v>1495907.6228532218</v>
      </c>
      <c r="AN12" s="175">
        <v>1414932.0958819001</v>
      </c>
      <c r="AO12" s="183">
        <v>1563019.5601024558</v>
      </c>
      <c r="AP12" s="182">
        <v>1594376.5543637322</v>
      </c>
      <c r="AQ12" s="175">
        <v>1567136.8840640062</v>
      </c>
      <c r="AR12" s="175">
        <v>1502978.4773179572</v>
      </c>
      <c r="AS12" s="183">
        <v>1610275.9436745851</v>
      </c>
      <c r="AT12" s="182">
        <v>1576212.6785335974</v>
      </c>
      <c r="AU12" s="175">
        <v>1660381.4955727586</v>
      </c>
      <c r="AV12" s="175">
        <v>1699505.0067399247</v>
      </c>
      <c r="AW12" s="183">
        <v>1945338.3777422532</v>
      </c>
      <c r="AX12" s="182">
        <v>1762334.1005924011</v>
      </c>
      <c r="AY12" s="175">
        <v>1817577.7949892899</v>
      </c>
      <c r="AZ12" s="175">
        <v>1815311.9353636408</v>
      </c>
      <c r="BA12" s="183">
        <v>1792031.3621010119</v>
      </c>
      <c r="BB12" s="182">
        <v>1800439.5310758243</v>
      </c>
      <c r="BC12" s="175">
        <v>1868336.41799478</v>
      </c>
      <c r="BD12" s="175">
        <v>1962520.9252498094</v>
      </c>
      <c r="BE12" s="183">
        <v>1966741.0253153481</v>
      </c>
      <c r="BF12" s="182">
        <v>1971464.9386277862</v>
      </c>
      <c r="BG12" s="175">
        <v>1916199.3230221595</v>
      </c>
      <c r="BH12" s="175">
        <v>1994293.0796249665</v>
      </c>
      <c r="BI12" s="183">
        <v>2229426.5597235952</v>
      </c>
      <c r="BJ12" s="182">
        <v>2334296.770816715</v>
      </c>
      <c r="BK12" s="175">
        <v>2308113.9664627989</v>
      </c>
      <c r="BL12" s="175">
        <v>2625728.2951891744</v>
      </c>
      <c r="BM12" s="183">
        <v>2768701.3808687995</v>
      </c>
      <c r="BN12" s="182">
        <v>2650924.8866819395</v>
      </c>
      <c r="BO12" s="175">
        <v>2582676.7505355598</v>
      </c>
      <c r="BP12" s="175">
        <v>2496867.1738989744</v>
      </c>
      <c r="BQ12" s="183">
        <v>2428917.8077769787</v>
      </c>
      <c r="BR12" s="182">
        <v>2456489.2693799832</v>
      </c>
      <c r="BS12" s="175">
        <v>2483319.3640765436</v>
      </c>
      <c r="BT12" s="175">
        <v>2440758.74259964</v>
      </c>
      <c r="BU12" s="183">
        <v>2480669.27374944</v>
      </c>
      <c r="BV12" s="182">
        <v>2297582.6118479581</v>
      </c>
      <c r="BW12" s="175">
        <v>2459217.4835337684</v>
      </c>
      <c r="BX12" s="175">
        <v>2394022.2733809804</v>
      </c>
      <c r="BY12" s="183">
        <v>2551844.1870824699</v>
      </c>
      <c r="BZ12" s="182">
        <v>2508337.2515430171</v>
      </c>
      <c r="CA12" s="182">
        <v>2566029.2336560558</v>
      </c>
      <c r="CB12" s="182">
        <v>2936270.3767732312</v>
      </c>
      <c r="CC12" s="182">
        <v>2520615.5427793697</v>
      </c>
      <c r="CD12" s="182">
        <v>2906463.1063403022</v>
      </c>
      <c r="CE12" s="182">
        <v>2677212.3169954545</v>
      </c>
      <c r="CF12" s="182">
        <v>2679331.1896833926</v>
      </c>
      <c r="CG12" s="182">
        <v>2405843.6966664502</v>
      </c>
      <c r="CH12" s="182">
        <v>2477520.88130394</v>
      </c>
      <c r="CI12" s="182">
        <v>2454371.9435261535</v>
      </c>
      <c r="CJ12" s="182">
        <v>3190523.0619091778</v>
      </c>
      <c r="CK12" s="182">
        <v>4140343.8246844821</v>
      </c>
      <c r="CL12" s="182">
        <v>4081359.3635531999</v>
      </c>
      <c r="CM12" s="182">
        <v>4355160.0901548779</v>
      </c>
      <c r="CN12" s="182">
        <v>4444937.8604324143</v>
      </c>
      <c r="CO12" s="182">
        <v>4050918.9733203058</v>
      </c>
      <c r="CP12" s="182">
        <v>5038632.8567930358</v>
      </c>
      <c r="CQ12" s="182">
        <v>4511190.4452180164</v>
      </c>
      <c r="CR12" s="182">
        <v>4399174.7074943883</v>
      </c>
      <c r="CS12" s="182">
        <v>4449065.2980374973</v>
      </c>
      <c r="CT12" s="182">
        <v>4842040.4735645251</v>
      </c>
      <c r="CU12" s="182">
        <v>4818075.4497972559</v>
      </c>
      <c r="CV12" s="182">
        <v>4824479.5828485768</v>
      </c>
      <c r="CW12" s="182">
        <v>4774395.8199896505</v>
      </c>
    </row>
    <row r="13" spans="1:101" ht="2.25" customHeight="1" x14ac:dyDescent="0.25">
      <c r="A13" s="203"/>
      <c r="B13" s="28"/>
      <c r="C13" s="199"/>
      <c r="D13" s="199"/>
      <c r="E13" s="195"/>
      <c r="F13" s="195"/>
      <c r="G13" s="195"/>
      <c r="H13" s="195"/>
      <c r="I13" s="195"/>
      <c r="J13" s="191"/>
      <c r="K13" s="176"/>
      <c r="L13" s="176"/>
      <c r="M13" s="185"/>
      <c r="N13" s="184"/>
      <c r="O13" s="176"/>
      <c r="P13" s="176"/>
      <c r="Q13" s="185"/>
      <c r="R13" s="184"/>
      <c r="S13" s="176"/>
      <c r="T13" s="176"/>
      <c r="U13" s="185"/>
      <c r="V13" s="184"/>
      <c r="W13" s="176"/>
      <c r="X13" s="176"/>
      <c r="Y13" s="185"/>
      <c r="Z13" s="184"/>
      <c r="AA13" s="176"/>
      <c r="AB13" s="176"/>
      <c r="AC13" s="185"/>
      <c r="AD13" s="184"/>
      <c r="AE13" s="176"/>
      <c r="AF13" s="176"/>
      <c r="AG13" s="185"/>
      <c r="AH13" s="184"/>
      <c r="AI13" s="176"/>
      <c r="AJ13" s="176"/>
      <c r="AK13" s="185"/>
      <c r="AL13" s="184"/>
      <c r="AM13" s="176"/>
      <c r="AN13" s="176"/>
      <c r="AO13" s="185"/>
      <c r="AP13" s="184"/>
      <c r="AQ13" s="176"/>
      <c r="AR13" s="176"/>
      <c r="AS13" s="185"/>
      <c r="AT13" s="184"/>
      <c r="AU13" s="176"/>
      <c r="AV13" s="176"/>
      <c r="AW13" s="185"/>
      <c r="AX13" s="184"/>
      <c r="AY13" s="176"/>
      <c r="AZ13" s="176"/>
      <c r="BA13" s="185"/>
      <c r="BB13" s="184"/>
      <c r="BC13" s="176"/>
      <c r="BD13" s="176"/>
      <c r="BE13" s="185"/>
      <c r="BF13" s="184"/>
      <c r="BG13" s="176"/>
      <c r="BH13" s="176"/>
      <c r="BI13" s="185"/>
      <c r="BJ13" s="184"/>
      <c r="BK13" s="176"/>
      <c r="BL13" s="176"/>
      <c r="BM13" s="185"/>
      <c r="BN13" s="184"/>
      <c r="BO13" s="176"/>
      <c r="BP13" s="176"/>
      <c r="BQ13" s="185"/>
      <c r="BR13" s="184"/>
      <c r="BS13" s="176"/>
      <c r="BT13" s="176"/>
      <c r="BU13" s="185"/>
      <c r="BV13" s="184"/>
      <c r="BW13" s="176"/>
      <c r="BX13" s="176"/>
      <c r="BY13" s="185"/>
      <c r="BZ13" s="184"/>
      <c r="CA13" s="184"/>
      <c r="CB13" s="184"/>
      <c r="CC13" s="184"/>
      <c r="CD13" s="184"/>
      <c r="CE13" s="184"/>
      <c r="CF13" s="184"/>
      <c r="CG13" s="184"/>
      <c r="CH13" s="184"/>
      <c r="CI13" s="184"/>
      <c r="CJ13" s="184"/>
      <c r="CK13" s="184"/>
      <c r="CL13" s="184"/>
      <c r="CM13" s="184"/>
      <c r="CN13" s="184"/>
      <c r="CO13" s="184"/>
      <c r="CP13" s="184"/>
      <c r="CQ13" s="184"/>
      <c r="CR13" s="184"/>
      <c r="CS13" s="184"/>
      <c r="CT13" s="184"/>
      <c r="CU13" s="184"/>
      <c r="CV13" s="184"/>
      <c r="CW13" s="184"/>
    </row>
    <row r="14" spans="1:101" ht="13" hidden="1" x14ac:dyDescent="0.3">
      <c r="A14" s="129"/>
      <c r="B14" s="10" t="s">
        <v>12</v>
      </c>
      <c r="C14" s="202"/>
      <c r="D14" s="200">
        <v>886679.58845611056</v>
      </c>
      <c r="E14" s="196">
        <v>1776601.3404779881</v>
      </c>
      <c r="F14" s="196">
        <v>1750818.9258262774</v>
      </c>
      <c r="G14" s="196">
        <v>1827486.5249102232</v>
      </c>
      <c r="H14" s="196">
        <v>1544683.2517176939</v>
      </c>
      <c r="I14" s="196">
        <v>1092033.8583205116</v>
      </c>
      <c r="J14" s="192">
        <v>932595.68007781229</v>
      </c>
      <c r="K14" s="177">
        <v>884829.26844360004</v>
      </c>
      <c r="L14" s="177">
        <v>969607.27798946004</v>
      </c>
      <c r="M14" s="187">
        <v>1190920.0568735199</v>
      </c>
      <c r="N14" s="186">
        <v>761459.25925065984</v>
      </c>
      <c r="O14" s="177">
        <v>597717.57536527002</v>
      </c>
      <c r="P14" s="177">
        <v>490314.88464596402</v>
      </c>
      <c r="Q14" s="187">
        <v>398044.14484230004</v>
      </c>
      <c r="R14" s="186">
        <v>301295.71245738998</v>
      </c>
      <c r="S14" s="177">
        <v>303702.75771500001</v>
      </c>
      <c r="T14" s="177">
        <v>243297.1875</v>
      </c>
      <c r="U14" s="187">
        <v>224039.0625</v>
      </c>
      <c r="V14" s="186">
        <v>178751.32000750303</v>
      </c>
      <c r="W14" s="177">
        <v>175391.38368793158</v>
      </c>
      <c r="X14" s="177">
        <v>129287.04546740519</v>
      </c>
      <c r="Y14" s="187">
        <v>128982.68919054171</v>
      </c>
      <c r="Z14" s="186">
        <v>86370.813198841075</v>
      </c>
      <c r="AA14" s="177">
        <v>99312.970266173666</v>
      </c>
      <c r="AB14" s="177">
        <v>45412.498795346328</v>
      </c>
      <c r="AC14" s="187">
        <v>42462.775571264123</v>
      </c>
      <c r="AD14" s="186">
        <v>41543.07341632749</v>
      </c>
      <c r="AE14" s="177">
        <v>37186.579541974075</v>
      </c>
      <c r="AF14" s="177">
        <v>489.73572672629393</v>
      </c>
      <c r="AG14" s="187">
        <v>436.88402103819607</v>
      </c>
      <c r="AH14" s="186">
        <v>0</v>
      </c>
      <c r="AI14" s="177">
        <v>0</v>
      </c>
      <c r="AJ14" s="177">
        <v>0</v>
      </c>
      <c r="AK14" s="187">
        <v>0</v>
      </c>
      <c r="AL14" s="186">
        <v>0</v>
      </c>
      <c r="AM14" s="177">
        <v>0</v>
      </c>
      <c r="AN14" s="177">
        <v>0</v>
      </c>
      <c r="AO14" s="187">
        <v>0</v>
      </c>
      <c r="AP14" s="186">
        <v>0</v>
      </c>
      <c r="AQ14" s="177">
        <v>0</v>
      </c>
      <c r="AR14" s="177">
        <v>0</v>
      </c>
      <c r="AS14" s="187">
        <v>0</v>
      </c>
      <c r="AT14" s="186">
        <v>0</v>
      </c>
      <c r="AU14" s="177">
        <v>0</v>
      </c>
      <c r="AV14" s="177">
        <v>0</v>
      </c>
      <c r="AW14" s="187">
        <v>0</v>
      </c>
      <c r="AX14" s="186">
        <v>0</v>
      </c>
      <c r="AY14" s="177">
        <v>0</v>
      </c>
      <c r="AZ14" s="177">
        <v>0</v>
      </c>
      <c r="BA14" s="187">
        <v>0</v>
      </c>
      <c r="BB14" s="186">
        <v>0</v>
      </c>
      <c r="BC14" s="177">
        <v>0</v>
      </c>
      <c r="BD14" s="177">
        <v>0</v>
      </c>
      <c r="BE14" s="187">
        <v>0</v>
      </c>
      <c r="BF14" s="186">
        <v>0</v>
      </c>
      <c r="BG14" s="177">
        <v>0</v>
      </c>
      <c r="BH14" s="177">
        <v>0</v>
      </c>
      <c r="BI14" s="187">
        <v>0</v>
      </c>
      <c r="BJ14" s="186">
        <v>0</v>
      </c>
      <c r="BK14" s="177">
        <v>0</v>
      </c>
      <c r="BL14" s="177">
        <v>0</v>
      </c>
      <c r="BM14" s="187">
        <v>0</v>
      </c>
      <c r="BN14" s="186">
        <v>0</v>
      </c>
      <c r="BO14" s="177">
        <v>0</v>
      </c>
      <c r="BP14" s="177">
        <v>0</v>
      </c>
      <c r="BQ14" s="187">
        <v>0</v>
      </c>
      <c r="BR14" s="186">
        <v>0</v>
      </c>
      <c r="BS14" s="177">
        <v>0</v>
      </c>
      <c r="BT14" s="177">
        <v>0</v>
      </c>
      <c r="BU14" s="187">
        <v>0</v>
      </c>
      <c r="BV14" s="186">
        <v>0</v>
      </c>
      <c r="BW14" s="177">
        <v>0</v>
      </c>
      <c r="BX14" s="177">
        <v>0</v>
      </c>
      <c r="BY14" s="187">
        <v>0</v>
      </c>
      <c r="BZ14" s="186">
        <v>0</v>
      </c>
      <c r="CA14" s="186">
        <v>0</v>
      </c>
      <c r="CB14" s="186">
        <v>0</v>
      </c>
      <c r="CC14" s="186">
        <v>0</v>
      </c>
      <c r="CD14" s="186">
        <v>0</v>
      </c>
      <c r="CE14" s="186">
        <v>0</v>
      </c>
      <c r="CF14" s="186">
        <v>0</v>
      </c>
      <c r="CG14" s="186">
        <v>0</v>
      </c>
      <c r="CH14" s="186">
        <v>0</v>
      </c>
      <c r="CI14" s="186">
        <v>0</v>
      </c>
      <c r="CJ14" s="186">
        <v>0</v>
      </c>
      <c r="CK14" s="186">
        <v>0</v>
      </c>
      <c r="CL14" s="186">
        <v>0</v>
      </c>
      <c r="CM14" s="186">
        <v>0</v>
      </c>
      <c r="CN14" s="186">
        <v>0</v>
      </c>
      <c r="CO14" s="186">
        <v>0</v>
      </c>
      <c r="CP14" s="186">
        <v>0</v>
      </c>
      <c r="CQ14" s="186">
        <v>0</v>
      </c>
      <c r="CR14" s="186">
        <v>0</v>
      </c>
      <c r="CS14" s="186">
        <v>0</v>
      </c>
      <c r="CT14" s="186">
        <v>0</v>
      </c>
      <c r="CU14" s="186">
        <v>0</v>
      </c>
      <c r="CV14" s="186">
        <v>0</v>
      </c>
      <c r="CW14" s="186">
        <v>0</v>
      </c>
    </row>
    <row r="15" spans="1:101" hidden="1" x14ac:dyDescent="0.25">
      <c r="A15" s="203"/>
      <c r="B15" s="28" t="s">
        <v>39</v>
      </c>
      <c r="C15" s="199"/>
      <c r="D15" s="198">
        <v>57623.802962729998</v>
      </c>
      <c r="E15" s="194">
        <v>288878.24495299999</v>
      </c>
      <c r="F15" s="194">
        <v>278108.70341869001</v>
      </c>
      <c r="G15" s="194">
        <v>253923.84795281</v>
      </c>
      <c r="H15" s="194">
        <v>110332.84304201999</v>
      </c>
      <c r="I15" s="194">
        <v>92149.113394</v>
      </c>
      <c r="J15" s="190">
        <v>91224.242194999984</v>
      </c>
      <c r="K15" s="175">
        <v>82170.231264000002</v>
      </c>
      <c r="L15" s="175">
        <v>95628.464301460001</v>
      </c>
      <c r="M15" s="183">
        <v>108557.96198061999</v>
      </c>
      <c r="N15" s="182">
        <v>87484.948310659995</v>
      </c>
      <c r="O15" s="175">
        <v>0.23255367000000002</v>
      </c>
      <c r="P15" s="175">
        <v>0</v>
      </c>
      <c r="Q15" s="183">
        <v>65.562342300000012</v>
      </c>
      <c r="R15" s="182">
        <v>2.71245739</v>
      </c>
      <c r="S15" s="175">
        <v>7.7149999999999996E-3</v>
      </c>
      <c r="T15" s="175">
        <v>0</v>
      </c>
      <c r="U15" s="183">
        <v>0</v>
      </c>
      <c r="V15" s="182">
        <v>0</v>
      </c>
      <c r="W15" s="175">
        <v>0</v>
      </c>
      <c r="X15" s="175">
        <v>0</v>
      </c>
      <c r="Y15" s="183">
        <v>0</v>
      </c>
      <c r="Z15" s="182">
        <v>0</v>
      </c>
      <c r="AA15" s="175">
        <v>0</v>
      </c>
      <c r="AB15" s="175">
        <v>0</v>
      </c>
      <c r="AC15" s="183">
        <v>0</v>
      </c>
      <c r="AD15" s="182">
        <v>0</v>
      </c>
      <c r="AE15" s="175">
        <v>0</v>
      </c>
      <c r="AF15" s="175">
        <v>51.02373</v>
      </c>
      <c r="AG15" s="183">
        <v>0</v>
      </c>
      <c r="AH15" s="182">
        <v>0</v>
      </c>
      <c r="AI15" s="175">
        <v>0</v>
      </c>
      <c r="AJ15" s="175">
        <v>0</v>
      </c>
      <c r="AK15" s="183">
        <v>0</v>
      </c>
      <c r="AL15" s="182">
        <v>0</v>
      </c>
      <c r="AM15" s="175">
        <v>0</v>
      </c>
      <c r="AN15" s="175">
        <v>0</v>
      </c>
      <c r="AO15" s="183">
        <v>0</v>
      </c>
      <c r="AP15" s="182">
        <v>0</v>
      </c>
      <c r="AQ15" s="175">
        <v>0</v>
      </c>
      <c r="AR15" s="175">
        <v>0</v>
      </c>
      <c r="AS15" s="183">
        <v>0</v>
      </c>
      <c r="AT15" s="182">
        <v>0</v>
      </c>
      <c r="AU15" s="175">
        <v>0</v>
      </c>
      <c r="AV15" s="175">
        <v>0</v>
      </c>
      <c r="AW15" s="183">
        <v>0</v>
      </c>
      <c r="AX15" s="182">
        <v>0</v>
      </c>
      <c r="AY15" s="175">
        <v>0</v>
      </c>
      <c r="AZ15" s="175">
        <v>0</v>
      </c>
      <c r="BA15" s="183">
        <v>0</v>
      </c>
      <c r="BB15" s="182">
        <v>0</v>
      </c>
      <c r="BC15" s="175">
        <v>0</v>
      </c>
      <c r="BD15" s="175">
        <v>0</v>
      </c>
      <c r="BE15" s="183">
        <v>0</v>
      </c>
      <c r="BF15" s="182">
        <v>0</v>
      </c>
      <c r="BG15" s="175">
        <v>0</v>
      </c>
      <c r="BH15" s="175">
        <v>0</v>
      </c>
      <c r="BI15" s="183">
        <v>0</v>
      </c>
      <c r="BJ15" s="182">
        <v>0</v>
      </c>
      <c r="BK15" s="175">
        <v>0</v>
      </c>
      <c r="BL15" s="175">
        <v>0</v>
      </c>
      <c r="BM15" s="183">
        <v>0</v>
      </c>
      <c r="BN15" s="182">
        <v>0</v>
      </c>
      <c r="BO15" s="175">
        <v>0</v>
      </c>
      <c r="BP15" s="175">
        <v>0</v>
      </c>
      <c r="BQ15" s="183">
        <v>0</v>
      </c>
      <c r="BR15" s="182">
        <v>0</v>
      </c>
      <c r="BS15" s="175">
        <v>0</v>
      </c>
      <c r="BT15" s="175">
        <v>0</v>
      </c>
      <c r="BU15" s="183">
        <v>0</v>
      </c>
      <c r="BV15" s="182">
        <v>0</v>
      </c>
      <c r="BW15" s="175">
        <v>0</v>
      </c>
      <c r="BX15" s="175">
        <v>0</v>
      </c>
      <c r="BY15" s="183">
        <v>0</v>
      </c>
      <c r="BZ15" s="182">
        <v>0</v>
      </c>
      <c r="CA15" s="182">
        <v>0</v>
      </c>
      <c r="CB15" s="182">
        <v>0</v>
      </c>
      <c r="CC15" s="182">
        <v>0</v>
      </c>
      <c r="CD15" s="182">
        <v>0</v>
      </c>
      <c r="CE15" s="182">
        <v>0</v>
      </c>
      <c r="CF15" s="182">
        <v>0</v>
      </c>
      <c r="CG15" s="182">
        <v>0</v>
      </c>
      <c r="CH15" s="182">
        <v>0</v>
      </c>
      <c r="CI15" s="182">
        <v>0</v>
      </c>
      <c r="CJ15" s="182">
        <v>0</v>
      </c>
      <c r="CK15" s="182">
        <v>0</v>
      </c>
      <c r="CL15" s="182">
        <v>0</v>
      </c>
      <c r="CM15" s="182">
        <v>0</v>
      </c>
      <c r="CN15" s="182">
        <v>0</v>
      </c>
      <c r="CO15" s="182">
        <v>0</v>
      </c>
      <c r="CP15" s="182">
        <v>0</v>
      </c>
      <c r="CQ15" s="182">
        <v>0</v>
      </c>
      <c r="CR15" s="182">
        <v>0</v>
      </c>
      <c r="CS15" s="182">
        <v>0</v>
      </c>
      <c r="CT15" s="182">
        <v>0</v>
      </c>
      <c r="CU15" s="182">
        <v>0</v>
      </c>
      <c r="CV15" s="182">
        <v>0</v>
      </c>
      <c r="CW15" s="182">
        <v>0</v>
      </c>
    </row>
    <row r="16" spans="1:101" hidden="1" x14ac:dyDescent="0.25">
      <c r="A16" s="203"/>
      <c r="B16" s="28" t="s">
        <v>40</v>
      </c>
      <c r="C16" s="199"/>
      <c r="D16" s="198">
        <v>829055.78549338051</v>
      </c>
      <c r="E16" s="194">
        <v>1487723.0955249881</v>
      </c>
      <c r="F16" s="194">
        <v>1472710.2224075873</v>
      </c>
      <c r="G16" s="194">
        <v>1573562.6769574131</v>
      </c>
      <c r="H16" s="194">
        <v>1434350.4086756739</v>
      </c>
      <c r="I16" s="194">
        <v>999884.74492651166</v>
      </c>
      <c r="J16" s="190">
        <v>841371.43788281234</v>
      </c>
      <c r="K16" s="175">
        <v>802659.03717959998</v>
      </c>
      <c r="L16" s="175">
        <v>873978.81368800008</v>
      </c>
      <c r="M16" s="183">
        <v>1082362.0948929</v>
      </c>
      <c r="N16" s="182">
        <v>673974.31093999988</v>
      </c>
      <c r="O16" s="175">
        <v>597717.34281160007</v>
      </c>
      <c r="P16" s="175">
        <v>490314.88464596402</v>
      </c>
      <c r="Q16" s="183">
        <v>397978.58250000002</v>
      </c>
      <c r="R16" s="182">
        <v>301293</v>
      </c>
      <c r="S16" s="175">
        <v>303702.75</v>
      </c>
      <c r="T16" s="175">
        <v>243297.1875</v>
      </c>
      <c r="U16" s="183">
        <v>224039.0625</v>
      </c>
      <c r="V16" s="182">
        <v>178751.32000750303</v>
      </c>
      <c r="W16" s="175">
        <v>175391.38368793158</v>
      </c>
      <c r="X16" s="175">
        <v>129287.04546740519</v>
      </c>
      <c r="Y16" s="183">
        <v>128982.68919054171</v>
      </c>
      <c r="Z16" s="182">
        <v>86370.813198841075</v>
      </c>
      <c r="AA16" s="175">
        <v>99312.970266173666</v>
      </c>
      <c r="AB16" s="175">
        <v>45412.498795346328</v>
      </c>
      <c r="AC16" s="183">
        <v>42462.775571264123</v>
      </c>
      <c r="AD16" s="182">
        <v>41543.07341632749</v>
      </c>
      <c r="AE16" s="175">
        <v>37186.579541974075</v>
      </c>
      <c r="AF16" s="175">
        <v>438.71199672629393</v>
      </c>
      <c r="AG16" s="183">
        <v>436.88402103819607</v>
      </c>
      <c r="AH16" s="182">
        <v>0</v>
      </c>
      <c r="AI16" s="175">
        <v>0</v>
      </c>
      <c r="AJ16" s="175">
        <v>0</v>
      </c>
      <c r="AK16" s="183">
        <v>0</v>
      </c>
      <c r="AL16" s="182">
        <v>0</v>
      </c>
      <c r="AM16" s="175">
        <v>0</v>
      </c>
      <c r="AN16" s="175">
        <v>0</v>
      </c>
      <c r="AO16" s="183">
        <v>0</v>
      </c>
      <c r="AP16" s="182">
        <v>0</v>
      </c>
      <c r="AQ16" s="175">
        <v>0</v>
      </c>
      <c r="AR16" s="175">
        <v>0</v>
      </c>
      <c r="AS16" s="183">
        <v>0</v>
      </c>
      <c r="AT16" s="182">
        <v>0</v>
      </c>
      <c r="AU16" s="175">
        <v>0</v>
      </c>
      <c r="AV16" s="175">
        <v>0</v>
      </c>
      <c r="AW16" s="183">
        <v>0</v>
      </c>
      <c r="AX16" s="182">
        <v>0</v>
      </c>
      <c r="AY16" s="175">
        <v>0</v>
      </c>
      <c r="AZ16" s="175">
        <v>0</v>
      </c>
      <c r="BA16" s="183">
        <v>0</v>
      </c>
      <c r="BB16" s="182">
        <v>0</v>
      </c>
      <c r="BC16" s="175">
        <v>0</v>
      </c>
      <c r="BD16" s="175">
        <v>0</v>
      </c>
      <c r="BE16" s="183">
        <v>0</v>
      </c>
      <c r="BF16" s="182">
        <v>0</v>
      </c>
      <c r="BG16" s="175">
        <v>0</v>
      </c>
      <c r="BH16" s="175">
        <v>0</v>
      </c>
      <c r="BI16" s="183">
        <v>0</v>
      </c>
      <c r="BJ16" s="182">
        <v>0</v>
      </c>
      <c r="BK16" s="175">
        <v>0</v>
      </c>
      <c r="BL16" s="175">
        <v>0</v>
      </c>
      <c r="BM16" s="183">
        <v>0</v>
      </c>
      <c r="BN16" s="182">
        <v>0</v>
      </c>
      <c r="BO16" s="175">
        <v>0</v>
      </c>
      <c r="BP16" s="175">
        <v>0</v>
      </c>
      <c r="BQ16" s="183">
        <v>0</v>
      </c>
      <c r="BR16" s="182">
        <v>0</v>
      </c>
      <c r="BS16" s="175">
        <v>0</v>
      </c>
      <c r="BT16" s="175">
        <v>0</v>
      </c>
      <c r="BU16" s="183">
        <v>0</v>
      </c>
      <c r="BV16" s="182">
        <v>0</v>
      </c>
      <c r="BW16" s="175">
        <v>0</v>
      </c>
      <c r="BX16" s="175">
        <v>0</v>
      </c>
      <c r="BY16" s="183">
        <v>0</v>
      </c>
      <c r="BZ16" s="182">
        <v>0</v>
      </c>
      <c r="CA16" s="182">
        <v>0</v>
      </c>
      <c r="CB16" s="182">
        <v>0</v>
      </c>
      <c r="CC16" s="182">
        <v>0</v>
      </c>
      <c r="CD16" s="182">
        <v>0</v>
      </c>
      <c r="CE16" s="182">
        <v>0</v>
      </c>
      <c r="CF16" s="182">
        <v>0</v>
      </c>
      <c r="CG16" s="182">
        <v>0</v>
      </c>
      <c r="CH16" s="182">
        <v>0</v>
      </c>
      <c r="CI16" s="182">
        <v>0</v>
      </c>
      <c r="CJ16" s="182">
        <v>0</v>
      </c>
      <c r="CK16" s="182">
        <v>0</v>
      </c>
      <c r="CL16" s="182">
        <v>0</v>
      </c>
      <c r="CM16" s="182">
        <v>0</v>
      </c>
      <c r="CN16" s="182">
        <v>0</v>
      </c>
      <c r="CO16" s="182">
        <v>0</v>
      </c>
      <c r="CP16" s="182">
        <v>0</v>
      </c>
      <c r="CQ16" s="182">
        <v>0</v>
      </c>
      <c r="CR16" s="182">
        <v>0</v>
      </c>
      <c r="CS16" s="182">
        <v>0</v>
      </c>
      <c r="CT16" s="182">
        <v>0</v>
      </c>
      <c r="CU16" s="182">
        <v>0</v>
      </c>
      <c r="CV16" s="182">
        <v>0</v>
      </c>
      <c r="CW16" s="182">
        <v>0</v>
      </c>
    </row>
    <row r="17" spans="1:101" ht="2.25" hidden="1" customHeight="1" x14ac:dyDescent="0.25">
      <c r="A17" s="203"/>
      <c r="B17" s="28"/>
      <c r="C17" s="199"/>
      <c r="D17" s="199"/>
      <c r="E17" s="195"/>
      <c r="F17" s="195"/>
      <c r="G17" s="195"/>
      <c r="H17" s="195"/>
      <c r="I17" s="195"/>
      <c r="J17" s="191"/>
      <c r="K17" s="176"/>
      <c r="L17" s="176"/>
      <c r="M17" s="185"/>
      <c r="N17" s="184"/>
      <c r="O17" s="176"/>
      <c r="P17" s="176"/>
      <c r="Q17" s="185"/>
      <c r="R17" s="184"/>
      <c r="S17" s="176"/>
      <c r="T17" s="176"/>
      <c r="U17" s="185"/>
      <c r="V17" s="184"/>
      <c r="W17" s="176"/>
      <c r="X17" s="176"/>
      <c r="Y17" s="185"/>
      <c r="Z17" s="184"/>
      <c r="AA17" s="176"/>
      <c r="AB17" s="176"/>
      <c r="AC17" s="185"/>
      <c r="AD17" s="184"/>
      <c r="AE17" s="176"/>
      <c r="AF17" s="176"/>
      <c r="AG17" s="185"/>
      <c r="AH17" s="184"/>
      <c r="AI17" s="176"/>
      <c r="AJ17" s="176"/>
      <c r="AK17" s="185"/>
      <c r="AL17" s="184"/>
      <c r="AM17" s="176"/>
      <c r="AN17" s="176"/>
      <c r="AO17" s="185"/>
      <c r="AP17" s="184"/>
      <c r="AQ17" s="176"/>
      <c r="AR17" s="176"/>
      <c r="AS17" s="185"/>
      <c r="AT17" s="184"/>
      <c r="AU17" s="176"/>
      <c r="AV17" s="176"/>
      <c r="AW17" s="185"/>
      <c r="AX17" s="184"/>
      <c r="AY17" s="176"/>
      <c r="AZ17" s="176"/>
      <c r="BA17" s="185"/>
      <c r="BB17" s="184"/>
      <c r="BC17" s="176"/>
      <c r="BD17" s="176"/>
      <c r="BE17" s="185"/>
      <c r="BF17" s="184"/>
      <c r="BG17" s="176"/>
      <c r="BH17" s="176"/>
      <c r="BI17" s="185"/>
      <c r="BJ17" s="184"/>
      <c r="BK17" s="176"/>
      <c r="BL17" s="176"/>
      <c r="BM17" s="185"/>
      <c r="BN17" s="184"/>
      <c r="BO17" s="176"/>
      <c r="BP17" s="176"/>
      <c r="BQ17" s="185"/>
      <c r="BR17" s="184"/>
      <c r="BS17" s="176"/>
      <c r="BT17" s="176"/>
      <c r="BU17" s="185"/>
      <c r="BV17" s="184"/>
      <c r="BW17" s="176"/>
      <c r="BX17" s="176"/>
      <c r="BY17" s="185"/>
      <c r="BZ17" s="184"/>
      <c r="CA17" s="184"/>
      <c r="CB17" s="184"/>
      <c r="CC17" s="184"/>
      <c r="CD17" s="184"/>
      <c r="CE17" s="184"/>
      <c r="CF17" s="184"/>
      <c r="CG17" s="184"/>
      <c r="CH17" s="184"/>
      <c r="CI17" s="184"/>
      <c r="CJ17" s="184"/>
      <c r="CK17" s="184"/>
      <c r="CL17" s="184"/>
      <c r="CM17" s="184"/>
      <c r="CN17" s="184"/>
      <c r="CO17" s="184"/>
      <c r="CP17" s="184"/>
      <c r="CQ17" s="184"/>
      <c r="CR17" s="184"/>
      <c r="CS17" s="184"/>
      <c r="CT17" s="184"/>
      <c r="CU17" s="184"/>
      <c r="CV17" s="184"/>
      <c r="CW17" s="184"/>
    </row>
    <row r="18" spans="1:101" ht="13" x14ac:dyDescent="0.3">
      <c r="A18" s="129" t="s">
        <v>15</v>
      </c>
      <c r="B18" s="10" t="s">
        <v>16</v>
      </c>
      <c r="C18" s="202"/>
      <c r="D18" s="200">
        <v>16068.711842999999</v>
      </c>
      <c r="E18" s="196">
        <v>20172.235021999997</v>
      </c>
      <c r="F18" s="196">
        <v>25941.215441</v>
      </c>
      <c r="G18" s="196">
        <v>172379.90188007924</v>
      </c>
      <c r="H18" s="196">
        <v>198969.20026656197</v>
      </c>
      <c r="I18" s="196">
        <v>649314.89505435468</v>
      </c>
      <c r="J18" s="192">
        <v>651324.33067074465</v>
      </c>
      <c r="K18" s="177">
        <v>654301.78736299463</v>
      </c>
      <c r="L18" s="177">
        <v>654939.88146571466</v>
      </c>
      <c r="M18" s="187">
        <v>1208611.9401290701</v>
      </c>
      <c r="N18" s="186">
        <v>1209410.1878424799</v>
      </c>
      <c r="O18" s="177">
        <v>1220066.2725981299</v>
      </c>
      <c r="P18" s="177">
        <v>1217929.61873262</v>
      </c>
      <c r="Q18" s="187">
        <v>1320173.2171418599</v>
      </c>
      <c r="R18" s="186">
        <v>1290512.92928613</v>
      </c>
      <c r="S18" s="177">
        <v>1302384.10068898</v>
      </c>
      <c r="T18" s="177">
        <v>1303247.6781728</v>
      </c>
      <c r="U18" s="187">
        <v>1359901.7026108401</v>
      </c>
      <c r="V18" s="186">
        <v>1363583.91113184</v>
      </c>
      <c r="W18" s="177">
        <v>1428862.03369</v>
      </c>
      <c r="X18" s="177">
        <v>1428688.6363899999</v>
      </c>
      <c r="Y18" s="187">
        <v>1653787.15252</v>
      </c>
      <c r="Z18" s="186">
        <v>1737013.2573899999</v>
      </c>
      <c r="AA18" s="177">
        <v>1652287.0750800001</v>
      </c>
      <c r="AB18" s="177">
        <v>1688410.42695</v>
      </c>
      <c r="AC18" s="187">
        <v>1811900.8930514799</v>
      </c>
      <c r="AD18" s="186">
        <v>1810585.1112799998</v>
      </c>
      <c r="AE18" s="177">
        <v>1934611.70502</v>
      </c>
      <c r="AF18" s="177">
        <v>1796970.65921</v>
      </c>
      <c r="AG18" s="187">
        <v>1762772.4715284298</v>
      </c>
      <c r="AH18" s="186">
        <v>1768991.67188</v>
      </c>
      <c r="AI18" s="177">
        <v>1870068.7713768799</v>
      </c>
      <c r="AJ18" s="177">
        <v>2063433.4848704699</v>
      </c>
      <c r="AK18" s="187">
        <v>2065005.0520955496</v>
      </c>
      <c r="AL18" s="186">
        <v>2082327.0708244196</v>
      </c>
      <c r="AM18" s="177">
        <v>2100288.8726017498</v>
      </c>
      <c r="AN18" s="177">
        <v>2131251.2309865998</v>
      </c>
      <c r="AO18" s="187">
        <v>2156784.1845179796</v>
      </c>
      <c r="AP18" s="186">
        <v>2174866.7536733802</v>
      </c>
      <c r="AQ18" s="177">
        <v>2238801.1927271704</v>
      </c>
      <c r="AR18" s="177">
        <v>2219322.2766803796</v>
      </c>
      <c r="AS18" s="187">
        <v>2230372.4982428206</v>
      </c>
      <c r="AT18" s="186">
        <v>228412.22890612998</v>
      </c>
      <c r="AU18" s="177">
        <v>228391.07561302994</v>
      </c>
      <c r="AV18" s="177">
        <v>221976.31287067002</v>
      </c>
      <c r="AW18" s="187">
        <v>116846.22418829</v>
      </c>
      <c r="AX18" s="186">
        <v>116647.35605</v>
      </c>
      <c r="AY18" s="177">
        <v>116394.58503999999</v>
      </c>
      <c r="AZ18" s="177">
        <v>115560.57504</v>
      </c>
      <c r="BA18" s="187">
        <v>174736.02354999998</v>
      </c>
      <c r="BB18" s="186">
        <v>173750.93309999999</v>
      </c>
      <c r="BC18" s="177">
        <v>173149.20366</v>
      </c>
      <c r="BD18" s="177">
        <v>172609.33095999999</v>
      </c>
      <c r="BE18" s="187">
        <v>171006.106</v>
      </c>
      <c r="BF18" s="186">
        <v>169771.07806545001</v>
      </c>
      <c r="BG18" s="177">
        <v>168493.46901154</v>
      </c>
      <c r="BH18" s="177">
        <v>167215.83400962999</v>
      </c>
      <c r="BI18" s="187">
        <v>166350.60650947</v>
      </c>
      <c r="BJ18" s="186">
        <v>165093.70950947001</v>
      </c>
      <c r="BK18" s="177">
        <v>178576.94450946999</v>
      </c>
      <c r="BL18" s="177">
        <v>53952.658509470006</v>
      </c>
      <c r="BM18" s="187">
        <v>53952.658509470006</v>
      </c>
      <c r="BN18" s="186">
        <v>53952.658509470006</v>
      </c>
      <c r="BO18" s="177">
        <v>53952.658509470006</v>
      </c>
      <c r="BP18" s="177">
        <v>53952.658509470006</v>
      </c>
      <c r="BQ18" s="187">
        <v>53952.658000000003</v>
      </c>
      <c r="BR18" s="186">
        <v>53952.658000000003</v>
      </c>
      <c r="BS18" s="177">
        <v>53952.658167000001</v>
      </c>
      <c r="BT18" s="177">
        <v>53952.658167000001</v>
      </c>
      <c r="BU18" s="187">
        <v>53952.658167000001</v>
      </c>
      <c r="BV18" s="186">
        <v>53952.658167239999</v>
      </c>
      <c r="BW18" s="177">
        <v>53952.658167239999</v>
      </c>
      <c r="BX18" s="177">
        <v>0</v>
      </c>
      <c r="BY18" s="187">
        <v>0</v>
      </c>
      <c r="BZ18" s="186">
        <v>0</v>
      </c>
      <c r="CA18" s="186">
        <v>0</v>
      </c>
      <c r="CB18" s="186">
        <v>0</v>
      </c>
      <c r="CC18" s="186">
        <v>0</v>
      </c>
      <c r="CD18" s="186">
        <v>0</v>
      </c>
      <c r="CE18" s="186">
        <v>0</v>
      </c>
      <c r="CF18" s="186">
        <v>0</v>
      </c>
      <c r="CG18" s="186">
        <v>0</v>
      </c>
      <c r="CH18" s="186">
        <v>0</v>
      </c>
      <c r="CI18" s="186">
        <v>0</v>
      </c>
      <c r="CJ18" s="186">
        <v>0</v>
      </c>
      <c r="CK18" s="186">
        <v>0</v>
      </c>
      <c r="CL18" s="186">
        <v>0</v>
      </c>
      <c r="CM18" s="186">
        <v>0</v>
      </c>
      <c r="CN18" s="186">
        <v>0</v>
      </c>
      <c r="CO18" s="186">
        <v>0</v>
      </c>
      <c r="CP18" s="186">
        <v>0</v>
      </c>
      <c r="CQ18" s="186">
        <v>0</v>
      </c>
      <c r="CR18" s="186">
        <v>0</v>
      </c>
      <c r="CS18" s="186">
        <v>0</v>
      </c>
      <c r="CT18" s="186">
        <v>0</v>
      </c>
      <c r="CU18" s="186">
        <v>0</v>
      </c>
      <c r="CV18" s="186">
        <v>0</v>
      </c>
      <c r="CW18" s="186">
        <v>0</v>
      </c>
    </row>
    <row r="19" spans="1:101" x14ac:dyDescent="0.25">
      <c r="A19" s="203"/>
      <c r="B19" s="28" t="s">
        <v>39</v>
      </c>
      <c r="C19" s="199"/>
      <c r="D19" s="198">
        <v>16068.711842999999</v>
      </c>
      <c r="E19" s="194">
        <v>20172.235021999997</v>
      </c>
      <c r="F19" s="194">
        <v>25941.215441</v>
      </c>
      <c r="G19" s="194">
        <v>172379.90188007924</v>
      </c>
      <c r="H19" s="194">
        <v>198969.20026656197</v>
      </c>
      <c r="I19" s="194">
        <v>649314.89505435468</v>
      </c>
      <c r="J19" s="190">
        <v>651324.33067074465</v>
      </c>
      <c r="K19" s="175">
        <v>654301.78736299463</v>
      </c>
      <c r="L19" s="175">
        <v>654939.88146571466</v>
      </c>
      <c r="M19" s="183">
        <v>1208611.9401290701</v>
      </c>
      <c r="N19" s="182">
        <v>1209410.1878424799</v>
      </c>
      <c r="O19" s="175">
        <v>1220066.2725981299</v>
      </c>
      <c r="P19" s="175">
        <v>1217929.61873262</v>
      </c>
      <c r="Q19" s="183">
        <v>1320173.2171418599</v>
      </c>
      <c r="R19" s="182">
        <v>1290512.92928613</v>
      </c>
      <c r="S19" s="175">
        <v>1302384.10068898</v>
      </c>
      <c r="T19" s="175">
        <v>1303247.6781728</v>
      </c>
      <c r="U19" s="183">
        <v>1359901.7026108401</v>
      </c>
      <c r="V19" s="182">
        <v>1363583.91113184</v>
      </c>
      <c r="W19" s="175">
        <v>1428862.03369</v>
      </c>
      <c r="X19" s="175">
        <v>1428688.6363899999</v>
      </c>
      <c r="Y19" s="183">
        <v>1653787.15252</v>
      </c>
      <c r="Z19" s="182">
        <v>1737013.2573899999</v>
      </c>
      <c r="AA19" s="175">
        <v>1652287.0750800001</v>
      </c>
      <c r="AB19" s="175">
        <v>1688410.42695</v>
      </c>
      <c r="AC19" s="183">
        <v>1811900.8930514799</v>
      </c>
      <c r="AD19" s="182">
        <v>1810585.1112799998</v>
      </c>
      <c r="AE19" s="175">
        <v>1934611.70502</v>
      </c>
      <c r="AF19" s="175">
        <v>1796970.65921</v>
      </c>
      <c r="AG19" s="183">
        <v>1762772.4715284298</v>
      </c>
      <c r="AH19" s="182">
        <v>1768991.67188</v>
      </c>
      <c r="AI19" s="175">
        <v>1870068.7713768799</v>
      </c>
      <c r="AJ19" s="175">
        <v>2063433.4848704699</v>
      </c>
      <c r="AK19" s="183">
        <v>2065005.0520955496</v>
      </c>
      <c r="AL19" s="182">
        <v>2082327.0708244196</v>
      </c>
      <c r="AM19" s="175">
        <v>2100288.8726017498</v>
      </c>
      <c r="AN19" s="175">
        <v>2131251.2309865998</v>
      </c>
      <c r="AO19" s="183">
        <v>2156784.1845179796</v>
      </c>
      <c r="AP19" s="182">
        <v>2174866.7536733802</v>
      </c>
      <c r="AQ19" s="175">
        <v>2238801.1927271704</v>
      </c>
      <c r="AR19" s="175">
        <v>2219322.2766803796</v>
      </c>
      <c r="AS19" s="183">
        <v>2230372.4982428206</v>
      </c>
      <c r="AT19" s="182">
        <v>228412.22890612998</v>
      </c>
      <c r="AU19" s="175">
        <v>228391.07561302994</v>
      </c>
      <c r="AV19" s="175">
        <v>221976.31287067002</v>
      </c>
      <c r="AW19" s="183">
        <v>116846.22418829</v>
      </c>
      <c r="AX19" s="182">
        <v>116647.35605</v>
      </c>
      <c r="AY19" s="175">
        <v>116394.58503999999</v>
      </c>
      <c r="AZ19" s="175">
        <v>115560.57504</v>
      </c>
      <c r="BA19" s="183">
        <v>174736.02354999998</v>
      </c>
      <c r="BB19" s="182">
        <v>173750.93309999999</v>
      </c>
      <c r="BC19" s="175">
        <v>173149.20366</v>
      </c>
      <c r="BD19" s="175">
        <v>172609.33095999999</v>
      </c>
      <c r="BE19" s="183">
        <v>171006.106</v>
      </c>
      <c r="BF19" s="182">
        <v>169771.07806545001</v>
      </c>
      <c r="BG19" s="175">
        <v>168493.46901154</v>
      </c>
      <c r="BH19" s="175">
        <v>167215.83400962999</v>
      </c>
      <c r="BI19" s="183">
        <v>166350.60650947</v>
      </c>
      <c r="BJ19" s="182">
        <v>165093.70950947001</v>
      </c>
      <c r="BK19" s="175">
        <v>178576.94450946999</v>
      </c>
      <c r="BL19" s="175">
        <v>53952.658509470006</v>
      </c>
      <c r="BM19" s="183">
        <v>53952.658509470006</v>
      </c>
      <c r="BN19" s="182">
        <v>53952.658509470006</v>
      </c>
      <c r="BO19" s="175">
        <v>53952.658509470006</v>
      </c>
      <c r="BP19" s="175">
        <v>53952.658509470006</v>
      </c>
      <c r="BQ19" s="183">
        <v>53952.658000000003</v>
      </c>
      <c r="BR19" s="182">
        <v>53952.658000000003</v>
      </c>
      <c r="BS19" s="175">
        <v>53952.658167000001</v>
      </c>
      <c r="BT19" s="175">
        <v>53952.658167000001</v>
      </c>
      <c r="BU19" s="183">
        <v>53952.658167000001</v>
      </c>
      <c r="BV19" s="182">
        <v>53952.658167239999</v>
      </c>
      <c r="BW19" s="175">
        <v>53952.658167239999</v>
      </c>
      <c r="BX19" s="175">
        <v>0</v>
      </c>
      <c r="BY19" s="183">
        <v>0</v>
      </c>
      <c r="BZ19" s="182">
        <v>0</v>
      </c>
      <c r="CA19" s="182">
        <v>0</v>
      </c>
      <c r="CB19" s="182">
        <v>0</v>
      </c>
      <c r="CC19" s="182">
        <v>0</v>
      </c>
      <c r="CD19" s="182">
        <v>0</v>
      </c>
      <c r="CE19" s="182">
        <v>0</v>
      </c>
      <c r="CF19" s="182">
        <v>0</v>
      </c>
      <c r="CG19" s="182">
        <v>0</v>
      </c>
      <c r="CH19" s="182">
        <v>0</v>
      </c>
      <c r="CI19" s="182">
        <v>0</v>
      </c>
      <c r="CJ19" s="182">
        <v>0</v>
      </c>
      <c r="CK19" s="182">
        <v>0</v>
      </c>
      <c r="CL19" s="182">
        <v>0</v>
      </c>
      <c r="CM19" s="182">
        <v>0</v>
      </c>
      <c r="CN19" s="182">
        <v>0</v>
      </c>
      <c r="CO19" s="182">
        <v>0</v>
      </c>
      <c r="CP19" s="182">
        <v>0</v>
      </c>
      <c r="CQ19" s="182">
        <v>0</v>
      </c>
      <c r="CR19" s="182">
        <v>0</v>
      </c>
      <c r="CS19" s="182">
        <v>0</v>
      </c>
      <c r="CT19" s="182">
        <v>0</v>
      </c>
      <c r="CU19" s="182">
        <v>0</v>
      </c>
      <c r="CV19" s="182">
        <v>0</v>
      </c>
      <c r="CW19" s="182">
        <v>0</v>
      </c>
    </row>
    <row r="20" spans="1:101" x14ac:dyDescent="0.25">
      <c r="A20" s="203"/>
      <c r="B20" s="28" t="s">
        <v>40</v>
      </c>
      <c r="C20" s="199"/>
      <c r="D20" s="198">
        <v>0</v>
      </c>
      <c r="E20" s="194">
        <v>0</v>
      </c>
      <c r="F20" s="194">
        <v>0</v>
      </c>
      <c r="G20" s="194">
        <v>0</v>
      </c>
      <c r="H20" s="194">
        <v>0</v>
      </c>
      <c r="I20" s="194">
        <v>0</v>
      </c>
      <c r="J20" s="191">
        <v>0</v>
      </c>
      <c r="K20" s="176">
        <v>0</v>
      </c>
      <c r="L20" s="176">
        <v>0</v>
      </c>
      <c r="M20" s="185">
        <v>0</v>
      </c>
      <c r="N20" s="184">
        <v>0</v>
      </c>
      <c r="O20" s="176">
        <v>0</v>
      </c>
      <c r="P20" s="176">
        <v>0</v>
      </c>
      <c r="Q20" s="185">
        <v>0</v>
      </c>
      <c r="R20" s="184">
        <v>0</v>
      </c>
      <c r="S20" s="176">
        <v>0</v>
      </c>
      <c r="T20" s="176">
        <v>0</v>
      </c>
      <c r="U20" s="185">
        <v>0</v>
      </c>
      <c r="V20" s="184">
        <v>0</v>
      </c>
      <c r="W20" s="176">
        <v>0</v>
      </c>
      <c r="X20" s="176">
        <v>0</v>
      </c>
      <c r="Y20" s="185">
        <v>0</v>
      </c>
      <c r="Z20" s="184">
        <v>0</v>
      </c>
      <c r="AA20" s="176">
        <v>0</v>
      </c>
      <c r="AB20" s="176">
        <v>0</v>
      </c>
      <c r="AC20" s="185">
        <v>0</v>
      </c>
      <c r="AD20" s="184">
        <v>0</v>
      </c>
      <c r="AE20" s="176">
        <v>0</v>
      </c>
      <c r="AF20" s="176">
        <v>0</v>
      </c>
      <c r="AG20" s="185">
        <v>0</v>
      </c>
      <c r="AH20" s="184">
        <v>0</v>
      </c>
      <c r="AI20" s="176">
        <v>0</v>
      </c>
      <c r="AJ20" s="176">
        <v>0</v>
      </c>
      <c r="AK20" s="185">
        <v>0</v>
      </c>
      <c r="AL20" s="184">
        <v>0</v>
      </c>
      <c r="AM20" s="176">
        <v>0</v>
      </c>
      <c r="AN20" s="176">
        <v>0</v>
      </c>
      <c r="AO20" s="185">
        <v>0</v>
      </c>
      <c r="AP20" s="184">
        <v>0</v>
      </c>
      <c r="AQ20" s="176">
        <v>0</v>
      </c>
      <c r="AR20" s="176">
        <v>0</v>
      </c>
      <c r="AS20" s="185">
        <v>0</v>
      </c>
      <c r="AT20" s="184">
        <v>0</v>
      </c>
      <c r="AU20" s="176">
        <v>0</v>
      </c>
      <c r="AV20" s="176">
        <v>0</v>
      </c>
      <c r="AW20" s="185">
        <v>0</v>
      </c>
      <c r="AX20" s="184">
        <v>0</v>
      </c>
      <c r="AY20" s="176">
        <v>0</v>
      </c>
      <c r="AZ20" s="176">
        <v>0</v>
      </c>
      <c r="BA20" s="185">
        <v>0</v>
      </c>
      <c r="BB20" s="184">
        <v>0</v>
      </c>
      <c r="BC20" s="176">
        <v>0</v>
      </c>
      <c r="BD20" s="176">
        <v>0</v>
      </c>
      <c r="BE20" s="185">
        <v>0</v>
      </c>
      <c r="BF20" s="184">
        <v>0</v>
      </c>
      <c r="BG20" s="176">
        <v>0</v>
      </c>
      <c r="BH20" s="176">
        <v>0</v>
      </c>
      <c r="BI20" s="185">
        <v>0</v>
      </c>
      <c r="BJ20" s="184">
        <v>0</v>
      </c>
      <c r="BK20" s="176">
        <v>0</v>
      </c>
      <c r="BL20" s="176">
        <v>0</v>
      </c>
      <c r="BM20" s="185">
        <v>0</v>
      </c>
      <c r="BN20" s="184">
        <v>0</v>
      </c>
      <c r="BO20" s="176">
        <v>0</v>
      </c>
      <c r="BP20" s="176">
        <v>0</v>
      </c>
      <c r="BQ20" s="185">
        <v>0</v>
      </c>
      <c r="BR20" s="184">
        <v>0</v>
      </c>
      <c r="BS20" s="176">
        <v>0</v>
      </c>
      <c r="BT20" s="176">
        <v>0</v>
      </c>
      <c r="BU20" s="185">
        <v>0</v>
      </c>
      <c r="BV20" s="184">
        <v>0</v>
      </c>
      <c r="BW20" s="176">
        <v>0</v>
      </c>
      <c r="BX20" s="176">
        <v>0</v>
      </c>
      <c r="BY20" s="185">
        <v>0</v>
      </c>
      <c r="BZ20" s="184">
        <v>0</v>
      </c>
      <c r="CA20" s="184">
        <v>0</v>
      </c>
      <c r="CB20" s="184">
        <v>0</v>
      </c>
      <c r="CC20" s="184">
        <v>0</v>
      </c>
      <c r="CD20" s="184">
        <v>0</v>
      </c>
      <c r="CE20" s="184">
        <v>0</v>
      </c>
      <c r="CF20" s="184">
        <v>0</v>
      </c>
      <c r="CG20" s="184">
        <v>0</v>
      </c>
      <c r="CH20" s="184">
        <v>0</v>
      </c>
      <c r="CI20" s="184">
        <v>0</v>
      </c>
      <c r="CJ20" s="184">
        <v>0</v>
      </c>
      <c r="CK20" s="184">
        <v>0</v>
      </c>
      <c r="CL20" s="184">
        <v>0</v>
      </c>
      <c r="CM20" s="184">
        <v>0</v>
      </c>
      <c r="CN20" s="184">
        <v>0</v>
      </c>
      <c r="CO20" s="184">
        <v>0</v>
      </c>
      <c r="CP20" s="184">
        <v>0</v>
      </c>
      <c r="CQ20" s="184">
        <v>0</v>
      </c>
      <c r="CR20" s="184">
        <v>0</v>
      </c>
      <c r="CS20" s="184">
        <v>0</v>
      </c>
      <c r="CT20" s="184">
        <v>0</v>
      </c>
      <c r="CU20" s="184">
        <v>0</v>
      </c>
      <c r="CV20" s="184">
        <v>0</v>
      </c>
      <c r="CW20" s="184">
        <v>0</v>
      </c>
    </row>
    <row r="21" spans="1:101" ht="2.25" customHeight="1" x14ac:dyDescent="0.25">
      <c r="A21" s="203"/>
      <c r="B21" s="28"/>
      <c r="C21" s="199"/>
      <c r="D21" s="199"/>
      <c r="E21" s="195"/>
      <c r="F21" s="195"/>
      <c r="G21" s="195"/>
      <c r="H21" s="195"/>
      <c r="I21" s="195"/>
      <c r="J21" s="191"/>
      <c r="K21" s="176"/>
      <c r="L21" s="176"/>
      <c r="M21" s="185"/>
      <c r="N21" s="184"/>
      <c r="O21" s="176"/>
      <c r="P21" s="176"/>
      <c r="Q21" s="185"/>
      <c r="R21" s="184"/>
      <c r="S21" s="176"/>
      <c r="T21" s="176"/>
      <c r="U21" s="185"/>
      <c r="V21" s="184"/>
      <c r="W21" s="176"/>
      <c r="X21" s="176"/>
      <c r="Y21" s="185"/>
      <c r="Z21" s="184"/>
      <c r="AA21" s="176"/>
      <c r="AB21" s="176"/>
      <c r="AC21" s="185"/>
      <c r="AD21" s="184"/>
      <c r="AE21" s="176"/>
      <c r="AF21" s="176"/>
      <c r="AG21" s="185"/>
      <c r="AH21" s="184"/>
      <c r="AI21" s="176"/>
      <c r="AJ21" s="176"/>
      <c r="AK21" s="185"/>
      <c r="AL21" s="184"/>
      <c r="AM21" s="176"/>
      <c r="AN21" s="176"/>
      <c r="AO21" s="185"/>
      <c r="AP21" s="184"/>
      <c r="AQ21" s="176"/>
      <c r="AR21" s="176"/>
      <c r="AS21" s="185"/>
      <c r="AT21" s="184"/>
      <c r="AU21" s="176"/>
      <c r="AV21" s="176"/>
      <c r="AW21" s="185"/>
      <c r="AX21" s="184"/>
      <c r="AY21" s="176"/>
      <c r="AZ21" s="176"/>
      <c r="BA21" s="185"/>
      <c r="BB21" s="184"/>
      <c r="BC21" s="176"/>
      <c r="BD21" s="176"/>
      <c r="BE21" s="185"/>
      <c r="BF21" s="184"/>
      <c r="BG21" s="176"/>
      <c r="BH21" s="176"/>
      <c r="BI21" s="185"/>
      <c r="BJ21" s="184"/>
      <c r="BK21" s="176"/>
      <c r="BL21" s="176"/>
      <c r="BM21" s="185"/>
      <c r="BN21" s="184"/>
      <c r="BO21" s="176"/>
      <c r="BP21" s="176"/>
      <c r="BQ21" s="185"/>
      <c r="BR21" s="184"/>
      <c r="BS21" s="176"/>
      <c r="BT21" s="176"/>
      <c r="BU21" s="185"/>
      <c r="BV21" s="184"/>
      <c r="BW21" s="176"/>
      <c r="BX21" s="176"/>
      <c r="BY21" s="185"/>
      <c r="BZ21" s="184"/>
      <c r="CA21" s="184"/>
      <c r="CB21" s="184"/>
      <c r="CC21" s="184"/>
      <c r="CD21" s="184"/>
      <c r="CE21" s="184"/>
      <c r="CF21" s="184"/>
      <c r="CG21" s="184"/>
      <c r="CH21" s="184"/>
      <c r="CI21" s="184"/>
      <c r="CJ21" s="184"/>
      <c r="CK21" s="184"/>
      <c r="CL21" s="184"/>
      <c r="CM21" s="184"/>
      <c r="CN21" s="184"/>
      <c r="CO21" s="184"/>
      <c r="CP21" s="184"/>
      <c r="CQ21" s="184"/>
      <c r="CR21" s="184"/>
      <c r="CS21" s="184"/>
      <c r="CT21" s="184"/>
      <c r="CU21" s="184"/>
      <c r="CV21" s="184"/>
      <c r="CW21" s="184"/>
    </row>
    <row r="22" spans="1:101" ht="13" x14ac:dyDescent="0.3">
      <c r="A22" s="129" t="s">
        <v>18</v>
      </c>
      <c r="B22" s="10" t="s">
        <v>68</v>
      </c>
      <c r="C22" s="202"/>
      <c r="D22" s="200">
        <v>10126754.736443058</v>
      </c>
      <c r="E22" s="196">
        <v>11867098.374078354</v>
      </c>
      <c r="F22" s="196">
        <v>15026683.501848413</v>
      </c>
      <c r="G22" s="196">
        <v>16282750.822037552</v>
      </c>
      <c r="H22" s="196">
        <v>18069531.401975341</v>
      </c>
      <c r="I22" s="196">
        <v>17610674.682277709</v>
      </c>
      <c r="J22" s="192">
        <v>17066211.936466597</v>
      </c>
      <c r="K22" s="177">
        <v>18009461.72512481</v>
      </c>
      <c r="L22" s="177">
        <v>21395685.787671544</v>
      </c>
      <c r="M22" s="187">
        <v>21744122.330767691</v>
      </c>
      <c r="N22" s="186">
        <v>22038812.980450116</v>
      </c>
      <c r="O22" s="177">
        <v>20664462.33774516</v>
      </c>
      <c r="P22" s="177">
        <v>20783454.184843302</v>
      </c>
      <c r="Q22" s="187">
        <v>20822260.764583647</v>
      </c>
      <c r="R22" s="186">
        <v>20333859.384458005</v>
      </c>
      <c r="S22" s="177">
        <v>20575401.310649883</v>
      </c>
      <c r="T22" s="177">
        <v>20006339.725249834</v>
      </c>
      <c r="U22" s="187">
        <v>19947022.42996043</v>
      </c>
      <c r="V22" s="186">
        <v>19228915.717245549</v>
      </c>
      <c r="W22" s="177">
        <v>19162954.547070701</v>
      </c>
      <c r="X22" s="177">
        <v>18719262.608625136</v>
      </c>
      <c r="Y22" s="187">
        <v>18386869.266308203</v>
      </c>
      <c r="Z22" s="186">
        <v>18002806.139392346</v>
      </c>
      <c r="AA22" s="177">
        <v>19446028.47582645</v>
      </c>
      <c r="AB22" s="177">
        <v>20346107.698546235</v>
      </c>
      <c r="AC22" s="187">
        <v>19623058.724951427</v>
      </c>
      <c r="AD22" s="186">
        <v>22679140.904573847</v>
      </c>
      <c r="AE22" s="177">
        <v>23300960.275348648</v>
      </c>
      <c r="AF22" s="177">
        <v>21971557.298656572</v>
      </c>
      <c r="AG22" s="187">
        <v>22227021.998990744</v>
      </c>
      <c r="AH22" s="186">
        <v>21543606.601849809</v>
      </c>
      <c r="AI22" s="177">
        <v>22029463.031848352</v>
      </c>
      <c r="AJ22" s="177">
        <v>23365173.148896053</v>
      </c>
      <c r="AK22" s="187">
        <v>21891957.398257136</v>
      </c>
      <c r="AL22" s="186">
        <v>23192717.714209288</v>
      </c>
      <c r="AM22" s="177">
        <v>24689205.232002228</v>
      </c>
      <c r="AN22" s="177">
        <v>26028818.341454469</v>
      </c>
      <c r="AO22" s="187">
        <v>26497320.137403838</v>
      </c>
      <c r="AP22" s="186">
        <v>26100721.049160924</v>
      </c>
      <c r="AQ22" s="177">
        <v>26324691.046527725</v>
      </c>
      <c r="AR22" s="177">
        <v>26597832.734731082</v>
      </c>
      <c r="AS22" s="187">
        <v>30194084.121083129</v>
      </c>
      <c r="AT22" s="186">
        <v>30812687.831733033</v>
      </c>
      <c r="AU22" s="177">
        <v>31017169.317795463</v>
      </c>
      <c r="AV22" s="177">
        <v>32962538.439436954</v>
      </c>
      <c r="AW22" s="187">
        <v>30343943.335011706</v>
      </c>
      <c r="AX22" s="186">
        <v>30854080.211974181</v>
      </c>
      <c r="AY22" s="177">
        <v>31815686.989609189</v>
      </c>
      <c r="AZ22" s="177">
        <v>29857892.466761351</v>
      </c>
      <c r="BA22" s="187">
        <v>30444045.680724107</v>
      </c>
      <c r="BB22" s="186">
        <v>30982250.491293099</v>
      </c>
      <c r="BC22" s="177">
        <v>32570930.660825174</v>
      </c>
      <c r="BD22" s="177">
        <v>31683301.51507993</v>
      </c>
      <c r="BE22" s="187">
        <v>32589260.865884546</v>
      </c>
      <c r="BF22" s="186">
        <v>31142027.326327771</v>
      </c>
      <c r="BG22" s="177">
        <v>31068515.138968021</v>
      </c>
      <c r="BH22" s="177">
        <v>33064327.712337188</v>
      </c>
      <c r="BI22" s="187">
        <v>34823661.561633877</v>
      </c>
      <c r="BJ22" s="186">
        <v>34842442.420394987</v>
      </c>
      <c r="BK22" s="177">
        <v>34404994.858777784</v>
      </c>
      <c r="BL22" s="177">
        <v>36412339.082147762</v>
      </c>
      <c r="BM22" s="187">
        <v>37612498.197822653</v>
      </c>
      <c r="BN22" s="186">
        <v>40028088.073193759</v>
      </c>
      <c r="BO22" s="177">
        <v>38029182.116085902</v>
      </c>
      <c r="BP22" s="177">
        <v>39473626.684109561</v>
      </c>
      <c r="BQ22" s="187">
        <v>39099239.773711756</v>
      </c>
      <c r="BR22" s="186">
        <v>39627695.722290017</v>
      </c>
      <c r="BS22" s="177">
        <v>40074457.798028037</v>
      </c>
      <c r="BT22" s="177">
        <v>39399759.592874303</v>
      </c>
      <c r="BU22" s="187">
        <v>40228071.511294395</v>
      </c>
      <c r="BV22" s="186">
        <v>37375349.262503639</v>
      </c>
      <c r="BW22" s="177">
        <v>39735966.106475189</v>
      </c>
      <c r="BX22" s="177">
        <v>39897144.669687197</v>
      </c>
      <c r="BY22" s="187">
        <v>41110878.182097442</v>
      </c>
      <c r="BZ22" s="186">
        <v>41979921.784887165</v>
      </c>
      <c r="CA22" s="186">
        <v>42066256.8789033</v>
      </c>
      <c r="CB22" s="186">
        <v>41643788.463115603</v>
      </c>
      <c r="CC22" s="186">
        <v>39397727.56023562</v>
      </c>
      <c r="CD22" s="186">
        <v>43498174.5360782</v>
      </c>
      <c r="CE22" s="186">
        <v>45613694.742938697</v>
      </c>
      <c r="CF22" s="186">
        <v>47042479.808258742</v>
      </c>
      <c r="CG22" s="186">
        <v>45634579.866305023</v>
      </c>
      <c r="CH22" s="186">
        <v>48252734.875842385</v>
      </c>
      <c r="CI22" s="186">
        <v>50966601.642745122</v>
      </c>
      <c r="CJ22" s="186">
        <v>54107029.388340749</v>
      </c>
      <c r="CK22" s="186">
        <v>56066487.20509357</v>
      </c>
      <c r="CL22" s="186">
        <v>59317914.782477044</v>
      </c>
      <c r="CM22" s="186">
        <v>62193676.06667392</v>
      </c>
      <c r="CN22" s="186">
        <v>65435976.686201334</v>
      </c>
      <c r="CO22" s="186">
        <v>77781460.63656801</v>
      </c>
      <c r="CP22" s="186">
        <v>84315647.502030224</v>
      </c>
      <c r="CQ22" s="186">
        <v>79459388.262146398</v>
      </c>
      <c r="CR22" s="186">
        <v>75160460.217707038</v>
      </c>
      <c r="CS22" s="186">
        <v>71910313.044199497</v>
      </c>
      <c r="CT22" s="186">
        <v>73527989.973257586</v>
      </c>
      <c r="CU22" s="186">
        <v>65963727.603856385</v>
      </c>
      <c r="CV22" s="186">
        <v>71847835.337721959</v>
      </c>
      <c r="CW22" s="186">
        <v>73446031.157842457</v>
      </c>
    </row>
    <row r="23" spans="1:101" x14ac:dyDescent="0.25">
      <c r="A23" s="203"/>
      <c r="B23" s="165" t="s">
        <v>39</v>
      </c>
      <c r="C23" s="199"/>
      <c r="D23" s="198">
        <v>5422896.3701117197</v>
      </c>
      <c r="E23" s="194">
        <v>6562470.0779720005</v>
      </c>
      <c r="F23" s="194">
        <v>8311108.5698673707</v>
      </c>
      <c r="G23" s="194">
        <v>8332268.7609488508</v>
      </c>
      <c r="H23" s="194">
        <v>10221059.903359173</v>
      </c>
      <c r="I23" s="194">
        <v>10528201.10861245</v>
      </c>
      <c r="J23" s="190">
        <v>10366948.011815019</v>
      </c>
      <c r="K23" s="175">
        <v>10823001.662389848</v>
      </c>
      <c r="L23" s="175">
        <v>13130361.375442339</v>
      </c>
      <c r="M23" s="183">
        <v>13684418.08137247</v>
      </c>
      <c r="N23" s="182">
        <v>13985838.42638452</v>
      </c>
      <c r="O23" s="175">
        <v>13166978.925386699</v>
      </c>
      <c r="P23" s="175">
        <v>13411445.81105976</v>
      </c>
      <c r="Q23" s="183">
        <v>13945068.629912209</v>
      </c>
      <c r="R23" s="182">
        <v>14045412.897358211</v>
      </c>
      <c r="S23" s="175">
        <v>14531895.30211122</v>
      </c>
      <c r="T23" s="175">
        <v>14445360.358417191</v>
      </c>
      <c r="U23" s="183">
        <v>14801576.991327442</v>
      </c>
      <c r="V23" s="182">
        <v>14615881.33025787</v>
      </c>
      <c r="W23" s="175">
        <v>14805640.170246961</v>
      </c>
      <c r="X23" s="175">
        <v>14698879.37383</v>
      </c>
      <c r="Y23" s="183">
        <v>13803560.083300002</v>
      </c>
      <c r="Z23" s="182">
        <v>13547819.73859</v>
      </c>
      <c r="AA23" s="175">
        <v>14322323.59976</v>
      </c>
      <c r="AB23" s="175">
        <v>14569261.5638</v>
      </c>
      <c r="AC23" s="183">
        <v>15028362.23498591</v>
      </c>
      <c r="AD23" s="182">
        <v>14834500.635910001</v>
      </c>
      <c r="AE23" s="175">
        <v>16276563.900520001</v>
      </c>
      <c r="AF23" s="175">
        <v>15039342.930330001</v>
      </c>
      <c r="AG23" s="183">
        <v>14995700.6619824</v>
      </c>
      <c r="AH23" s="182">
        <v>14996014.77224</v>
      </c>
      <c r="AI23" s="175">
        <v>15161657.877442049</v>
      </c>
      <c r="AJ23" s="175">
        <v>16131661.713220602</v>
      </c>
      <c r="AK23" s="183">
        <v>14528643.017984979</v>
      </c>
      <c r="AL23" s="182">
        <v>14700866.313465739</v>
      </c>
      <c r="AM23" s="175">
        <v>17436935.534233838</v>
      </c>
      <c r="AN23" s="175">
        <v>18452030.267290227</v>
      </c>
      <c r="AO23" s="183">
        <v>18634877.173893258</v>
      </c>
      <c r="AP23" s="182">
        <v>18930281.824089244</v>
      </c>
      <c r="AQ23" s="175">
        <v>18772859.106705353</v>
      </c>
      <c r="AR23" s="175">
        <v>19285163.665176392</v>
      </c>
      <c r="AS23" s="183">
        <v>21873323.744163103</v>
      </c>
      <c r="AT23" s="182">
        <v>22064650.327124055</v>
      </c>
      <c r="AU23" s="175">
        <v>22542407.562356997</v>
      </c>
      <c r="AV23" s="175">
        <v>23561732.774287082</v>
      </c>
      <c r="AW23" s="183">
        <v>20838327.287521951</v>
      </c>
      <c r="AX23" s="182">
        <v>21444636.39924312</v>
      </c>
      <c r="AY23" s="175">
        <v>21715890.410644889</v>
      </c>
      <c r="AZ23" s="175">
        <v>21490665.452394988</v>
      </c>
      <c r="BA23" s="183">
        <v>21640809.184344988</v>
      </c>
      <c r="BB23" s="182">
        <v>21486232.511503987</v>
      </c>
      <c r="BC23" s="175">
        <v>22433580.120153986</v>
      </c>
      <c r="BD23" s="175">
        <v>22754317.118139539</v>
      </c>
      <c r="BE23" s="183">
        <v>23502607.239209536</v>
      </c>
      <c r="BF23" s="182">
        <v>22036127.51752954</v>
      </c>
      <c r="BG23" s="175">
        <v>22197208.329073537</v>
      </c>
      <c r="BH23" s="175">
        <v>22740989.645728599</v>
      </c>
      <c r="BI23" s="183">
        <v>23231230.8604686</v>
      </c>
      <c r="BJ23" s="182">
        <v>23078539.60493464</v>
      </c>
      <c r="BK23" s="175">
        <v>22441604.036676142</v>
      </c>
      <c r="BL23" s="175">
        <v>22675063.536688328</v>
      </c>
      <c r="BM23" s="183">
        <v>24309225.524613898</v>
      </c>
      <c r="BN23" s="182">
        <v>27224299.544655539</v>
      </c>
      <c r="BO23" s="175">
        <v>22338655.617485538</v>
      </c>
      <c r="BP23" s="175">
        <v>23598881.426447961</v>
      </c>
      <c r="BQ23" s="183">
        <v>23250039.217267964</v>
      </c>
      <c r="BR23" s="182">
        <v>24149262.165114004</v>
      </c>
      <c r="BS23" s="175">
        <v>22821429.974580005</v>
      </c>
      <c r="BT23" s="175">
        <v>23111511.018947355</v>
      </c>
      <c r="BU23" s="183">
        <v>23722471.484545723</v>
      </c>
      <c r="BV23" s="182">
        <v>21337110.768209469</v>
      </c>
      <c r="BW23" s="175">
        <v>22423071.379760534</v>
      </c>
      <c r="BX23" s="175">
        <v>21827720.28787763</v>
      </c>
      <c r="BY23" s="183">
        <v>22340360.584003218</v>
      </c>
      <c r="BZ23" s="182">
        <v>23607374.371940676</v>
      </c>
      <c r="CA23" s="182">
        <v>22042689.203823175</v>
      </c>
      <c r="CB23" s="182">
        <v>20615849.114225037</v>
      </c>
      <c r="CC23" s="182">
        <v>19213440.573495589</v>
      </c>
      <c r="CD23" s="182">
        <v>20414136.460305586</v>
      </c>
      <c r="CE23" s="182">
        <v>20128151.004856151</v>
      </c>
      <c r="CF23" s="182">
        <v>19204850.159529962</v>
      </c>
      <c r="CG23" s="182">
        <v>19716864.957725551</v>
      </c>
      <c r="CH23" s="182">
        <v>21298776.849136528</v>
      </c>
      <c r="CI23" s="182">
        <v>23572860.903153408</v>
      </c>
      <c r="CJ23" s="182">
        <v>26114461.597139604</v>
      </c>
      <c r="CK23" s="182">
        <v>26967020.265252609</v>
      </c>
      <c r="CL23" s="182">
        <v>33379744.344637327</v>
      </c>
      <c r="CM23" s="182">
        <v>34929592.821171001</v>
      </c>
      <c r="CN23" s="182">
        <v>36948629.221025839</v>
      </c>
      <c r="CO23" s="182">
        <v>44638957.238051824</v>
      </c>
      <c r="CP23" s="182">
        <v>52293738.581121892</v>
      </c>
      <c r="CQ23" s="182">
        <v>49855680.038244694</v>
      </c>
      <c r="CR23" s="182">
        <v>45157571.989842802</v>
      </c>
      <c r="CS23" s="182">
        <v>41598578.888164952</v>
      </c>
      <c r="CT23" s="182">
        <v>43317521.451454863</v>
      </c>
      <c r="CU23" s="182">
        <v>34775475.86815729</v>
      </c>
      <c r="CV23" s="182">
        <v>41193793.29044953</v>
      </c>
      <c r="CW23" s="182">
        <v>42152779.70992019</v>
      </c>
    </row>
    <row r="24" spans="1:101" x14ac:dyDescent="0.25">
      <c r="A24" s="203"/>
      <c r="B24" s="165" t="s">
        <v>40</v>
      </c>
      <c r="C24" s="199"/>
      <c r="D24" s="198">
        <v>4703858.366331337</v>
      </c>
      <c r="E24" s="194">
        <v>5304628.2961063534</v>
      </c>
      <c r="F24" s="194">
        <v>6715574.931981042</v>
      </c>
      <c r="G24" s="194">
        <v>7950482.0610886998</v>
      </c>
      <c r="H24" s="194">
        <v>7848471.4986161701</v>
      </c>
      <c r="I24" s="194">
        <v>7082473.5736652613</v>
      </c>
      <c r="J24" s="190">
        <v>6699263.9246515799</v>
      </c>
      <c r="K24" s="175">
        <v>7186460.0627349624</v>
      </c>
      <c r="L24" s="175">
        <v>8265324.4122292027</v>
      </c>
      <c r="M24" s="183">
        <v>8059704.2493952205</v>
      </c>
      <c r="N24" s="182">
        <v>8052974.5540655963</v>
      </c>
      <c r="O24" s="175">
        <v>7497483.4123584619</v>
      </c>
      <c r="P24" s="175">
        <v>7372008.3737835418</v>
      </c>
      <c r="Q24" s="183">
        <v>6877192.1346714403</v>
      </c>
      <c r="R24" s="182">
        <v>6288446.4870997937</v>
      </c>
      <c r="S24" s="175">
        <v>6043506.0085386634</v>
      </c>
      <c r="T24" s="175">
        <v>5560979.3668326456</v>
      </c>
      <c r="U24" s="183">
        <v>5145445.4386329884</v>
      </c>
      <c r="V24" s="182">
        <v>4613034.3869876796</v>
      </c>
      <c r="W24" s="175">
        <v>4357314.376823741</v>
      </c>
      <c r="X24" s="175">
        <v>4020383.2347951378</v>
      </c>
      <c r="Y24" s="183">
        <v>4583309.1830081996</v>
      </c>
      <c r="Z24" s="182">
        <v>4454986.4008023459</v>
      </c>
      <c r="AA24" s="175">
        <v>5123704.87606645</v>
      </c>
      <c r="AB24" s="175">
        <v>5776846.1347462349</v>
      </c>
      <c r="AC24" s="183">
        <v>4594696.4899655161</v>
      </c>
      <c r="AD24" s="182">
        <v>7844640.268663845</v>
      </c>
      <c r="AE24" s="175">
        <v>7024396.3748286488</v>
      </c>
      <c r="AF24" s="175">
        <v>6932214.3683265718</v>
      </c>
      <c r="AG24" s="183">
        <v>7231321.3370083449</v>
      </c>
      <c r="AH24" s="182">
        <v>6547591.8296098076</v>
      </c>
      <c r="AI24" s="175">
        <v>6867805.1544063035</v>
      </c>
      <c r="AJ24" s="175">
        <v>7233511.4356754497</v>
      </c>
      <c r="AK24" s="183">
        <v>7363314.3802721584</v>
      </c>
      <c r="AL24" s="182">
        <v>8491851.4007435497</v>
      </c>
      <c r="AM24" s="175">
        <v>7252269.697768392</v>
      </c>
      <c r="AN24" s="175">
        <v>7576788.0741642434</v>
      </c>
      <c r="AO24" s="183">
        <v>7862442.9635105785</v>
      </c>
      <c r="AP24" s="182">
        <v>7170439.2250716807</v>
      </c>
      <c r="AQ24" s="175">
        <v>7551831.9398223711</v>
      </c>
      <c r="AR24" s="175">
        <v>7312669.0695546903</v>
      </c>
      <c r="AS24" s="183">
        <v>8320760.3769200267</v>
      </c>
      <c r="AT24" s="182">
        <v>8748037.5046089757</v>
      </c>
      <c r="AU24" s="175">
        <v>8474761.7554384675</v>
      </c>
      <c r="AV24" s="175">
        <v>9400805.6651498713</v>
      </c>
      <c r="AW24" s="183">
        <v>9505616.0474897567</v>
      </c>
      <c r="AX24" s="182">
        <v>9409443.812731063</v>
      </c>
      <c r="AY24" s="175">
        <v>10099796.578964299</v>
      </c>
      <c r="AZ24" s="175">
        <v>8367227.0143663641</v>
      </c>
      <c r="BA24" s="183">
        <v>8803236.4963791184</v>
      </c>
      <c r="BB24" s="182">
        <v>9496017.9797891118</v>
      </c>
      <c r="BC24" s="175">
        <v>10137350.540671188</v>
      </c>
      <c r="BD24" s="175">
        <v>8928984.3969403915</v>
      </c>
      <c r="BE24" s="183">
        <v>9086653.6266750097</v>
      </c>
      <c r="BF24" s="182">
        <v>9105899.8087982293</v>
      </c>
      <c r="BG24" s="175">
        <v>8871306.8098944835</v>
      </c>
      <c r="BH24" s="175">
        <v>10323338.066608591</v>
      </c>
      <c r="BI24" s="183">
        <v>11592430.701165276</v>
      </c>
      <c r="BJ24" s="182">
        <v>11763902.815460347</v>
      </c>
      <c r="BK24" s="175">
        <v>11963390.822101641</v>
      </c>
      <c r="BL24" s="175">
        <v>13737275.545459438</v>
      </c>
      <c r="BM24" s="183">
        <v>13303272.673208756</v>
      </c>
      <c r="BN24" s="182">
        <v>12803788.528538216</v>
      </c>
      <c r="BO24" s="175">
        <v>15690526.498600366</v>
      </c>
      <c r="BP24" s="175">
        <v>15874745.257661598</v>
      </c>
      <c r="BQ24" s="183">
        <v>15849200.55644379</v>
      </c>
      <c r="BR24" s="182">
        <v>15478433.557176014</v>
      </c>
      <c r="BS24" s="175">
        <v>17253027.823448028</v>
      </c>
      <c r="BT24" s="175">
        <v>16288248.57392695</v>
      </c>
      <c r="BU24" s="183">
        <v>16505600.026748672</v>
      </c>
      <c r="BV24" s="182">
        <v>16038238.49429417</v>
      </c>
      <c r="BW24" s="175">
        <v>17312894.726714652</v>
      </c>
      <c r="BX24" s="175">
        <v>18069424.381809566</v>
      </c>
      <c r="BY24" s="183">
        <v>18770517.598094225</v>
      </c>
      <c r="BZ24" s="182">
        <v>18372547.412946489</v>
      </c>
      <c r="CA24" s="182">
        <v>20023567.675080121</v>
      </c>
      <c r="CB24" s="182">
        <v>21027939.348890565</v>
      </c>
      <c r="CC24" s="182">
        <v>20184286.986740027</v>
      </c>
      <c r="CD24" s="182">
        <v>23084038.07577261</v>
      </c>
      <c r="CE24" s="182">
        <v>25485543.738082543</v>
      </c>
      <c r="CF24" s="182">
        <v>27837629.648728784</v>
      </c>
      <c r="CG24" s="182">
        <v>25917714.908579469</v>
      </c>
      <c r="CH24" s="182">
        <v>26953958.026705857</v>
      </c>
      <c r="CI24" s="182">
        <v>27393740.739591718</v>
      </c>
      <c r="CJ24" s="182">
        <v>27992567.791201144</v>
      </c>
      <c r="CK24" s="182">
        <v>29099466.939840961</v>
      </c>
      <c r="CL24" s="182">
        <v>25938170.437839717</v>
      </c>
      <c r="CM24" s="182">
        <v>27264083.245502915</v>
      </c>
      <c r="CN24" s="182">
        <v>28487347.465175498</v>
      </c>
      <c r="CO24" s="182">
        <v>33142503.398516189</v>
      </c>
      <c r="CP24" s="182">
        <v>32021908.920908339</v>
      </c>
      <c r="CQ24" s="182">
        <v>29603708.223901708</v>
      </c>
      <c r="CR24" s="182">
        <v>30002888.227864243</v>
      </c>
      <c r="CS24" s="182">
        <v>30311734.156034552</v>
      </c>
      <c r="CT24" s="182">
        <v>30210468.521802723</v>
      </c>
      <c r="CU24" s="182">
        <v>31188251.735699095</v>
      </c>
      <c r="CV24" s="182">
        <v>30654042.047272425</v>
      </c>
      <c r="CW24" s="182">
        <v>31293251.447922263</v>
      </c>
    </row>
    <row r="25" spans="1:101" x14ac:dyDescent="0.25">
      <c r="A25" s="203"/>
      <c r="B25" s="28"/>
      <c r="C25" s="199"/>
      <c r="D25" s="199"/>
      <c r="E25" s="195"/>
      <c r="F25" s="195"/>
      <c r="G25" s="195"/>
      <c r="H25" s="195"/>
      <c r="I25" s="195"/>
      <c r="J25" s="191"/>
      <c r="K25" s="176"/>
      <c r="L25" s="176"/>
      <c r="M25" s="185"/>
      <c r="N25" s="184"/>
      <c r="O25" s="176"/>
      <c r="P25" s="176"/>
      <c r="Q25" s="185"/>
      <c r="R25" s="184"/>
      <c r="S25" s="176"/>
      <c r="T25" s="176"/>
      <c r="U25" s="185"/>
      <c r="V25" s="184"/>
      <c r="W25" s="176"/>
      <c r="X25" s="176"/>
      <c r="Y25" s="185"/>
      <c r="Z25" s="184"/>
      <c r="AA25" s="176"/>
      <c r="AB25" s="176"/>
      <c r="AC25" s="185"/>
      <c r="AD25" s="184"/>
      <c r="AE25" s="176"/>
      <c r="AF25" s="176"/>
      <c r="AG25" s="185"/>
      <c r="AH25" s="184"/>
      <c r="AI25" s="176"/>
      <c r="AJ25" s="176"/>
      <c r="AK25" s="185"/>
      <c r="AL25" s="184"/>
      <c r="AM25" s="176"/>
      <c r="AN25" s="176"/>
      <c r="AO25" s="185"/>
      <c r="AP25" s="184"/>
      <c r="AQ25" s="176"/>
      <c r="AR25" s="176"/>
      <c r="AS25" s="185"/>
      <c r="AT25" s="184"/>
      <c r="AU25" s="176"/>
      <c r="AV25" s="176"/>
      <c r="AW25" s="185"/>
      <c r="AX25" s="184"/>
      <c r="AY25" s="176"/>
      <c r="AZ25" s="176"/>
      <c r="BA25" s="185"/>
      <c r="BB25" s="184"/>
      <c r="BC25" s="176"/>
      <c r="BD25" s="176"/>
      <c r="BE25" s="185"/>
      <c r="BF25" s="184"/>
      <c r="BG25" s="176"/>
      <c r="BH25" s="176"/>
      <c r="BI25" s="185"/>
      <c r="BJ25" s="184"/>
      <c r="BK25" s="176"/>
      <c r="BL25" s="176"/>
      <c r="BM25" s="185"/>
      <c r="BN25" s="184"/>
      <c r="BO25" s="176"/>
      <c r="BP25" s="176"/>
      <c r="BQ25" s="185"/>
      <c r="BR25" s="184"/>
      <c r="BS25" s="176"/>
      <c r="BT25" s="176"/>
      <c r="BU25" s="185"/>
      <c r="BV25" s="184"/>
      <c r="BW25" s="176"/>
      <c r="BX25" s="176"/>
      <c r="BY25" s="185"/>
      <c r="BZ25" s="184"/>
      <c r="CA25" s="184"/>
      <c r="CB25" s="184"/>
      <c r="CC25" s="184"/>
      <c r="CD25" s="184"/>
      <c r="CE25" s="184"/>
      <c r="CF25" s="184"/>
      <c r="CG25" s="184"/>
      <c r="CH25" s="184"/>
      <c r="CI25" s="184"/>
      <c r="CJ25" s="184"/>
      <c r="CK25" s="184"/>
      <c r="CL25" s="184"/>
      <c r="CM25" s="184"/>
      <c r="CN25" s="184"/>
      <c r="CO25" s="184"/>
      <c r="CP25" s="184"/>
      <c r="CQ25" s="184"/>
      <c r="CR25" s="184"/>
      <c r="CS25" s="184"/>
      <c r="CT25" s="184"/>
      <c r="CU25" s="184"/>
      <c r="CV25" s="184"/>
      <c r="CW25" s="184"/>
    </row>
    <row r="26" spans="1:101" ht="13" x14ac:dyDescent="0.3">
      <c r="A26" s="259" t="s">
        <v>72</v>
      </c>
      <c r="B26" s="215"/>
      <c r="C26" s="216"/>
      <c r="D26" s="217">
        <v>29908084.662109841</v>
      </c>
      <c r="E26" s="218">
        <v>42160122.692245007</v>
      </c>
      <c r="F26" s="218">
        <v>55481706.219499208</v>
      </c>
      <c r="G26" s="218">
        <v>75986409.032411456</v>
      </c>
      <c r="H26" s="218">
        <v>100789155.3405188</v>
      </c>
      <c r="I26" s="218">
        <v>118344660.34605758</v>
      </c>
      <c r="J26" s="219">
        <v>117130407.99254897</v>
      </c>
      <c r="K26" s="220">
        <v>124319258.16662173</v>
      </c>
      <c r="L26" s="220">
        <v>137199007.56361422</v>
      </c>
      <c r="M26" s="221">
        <v>145019523.13349822</v>
      </c>
      <c r="N26" s="222">
        <v>150509596.42959237</v>
      </c>
      <c r="O26" s="220">
        <v>149352997.49547666</v>
      </c>
      <c r="P26" s="220">
        <v>152462814.81037036</v>
      </c>
      <c r="Q26" s="221">
        <v>154007219.77697539</v>
      </c>
      <c r="R26" s="222">
        <v>153690617.82041377</v>
      </c>
      <c r="S26" s="220">
        <v>156900513.14563566</v>
      </c>
      <c r="T26" s="220">
        <v>156007526.69182184</v>
      </c>
      <c r="U26" s="221">
        <v>159091013.4140532</v>
      </c>
      <c r="V26" s="222">
        <v>165947436.04715243</v>
      </c>
      <c r="W26" s="220">
        <v>162044686.03945804</v>
      </c>
      <c r="X26" s="220">
        <v>163973739.08497351</v>
      </c>
      <c r="Y26" s="221">
        <v>170459506.77866584</v>
      </c>
      <c r="Z26" s="222">
        <v>174572932.05935028</v>
      </c>
      <c r="AA26" s="220">
        <v>182355982.02059606</v>
      </c>
      <c r="AB26" s="220">
        <v>180033600.76938954</v>
      </c>
      <c r="AC26" s="221">
        <v>182244289.0369646</v>
      </c>
      <c r="AD26" s="222">
        <v>189103577.13649523</v>
      </c>
      <c r="AE26" s="220">
        <v>188589668.38201368</v>
      </c>
      <c r="AF26" s="220">
        <v>188462905.53924993</v>
      </c>
      <c r="AG26" s="221">
        <v>188795211.90252179</v>
      </c>
      <c r="AH26" s="222">
        <v>184978276.07239169</v>
      </c>
      <c r="AI26" s="220">
        <v>188018397.70316249</v>
      </c>
      <c r="AJ26" s="220">
        <v>197957854.64823127</v>
      </c>
      <c r="AK26" s="221">
        <v>204450299.97998288</v>
      </c>
      <c r="AL26" s="222">
        <v>216953805.56771997</v>
      </c>
      <c r="AM26" s="220">
        <v>212346008.49743429</v>
      </c>
      <c r="AN26" s="220">
        <v>208391200.35679251</v>
      </c>
      <c r="AO26" s="221">
        <v>228217016.43283504</v>
      </c>
      <c r="AP26" s="222">
        <v>233164210.23647431</v>
      </c>
      <c r="AQ26" s="220">
        <v>235515778.87875158</v>
      </c>
      <c r="AR26" s="220">
        <v>234535710.34023356</v>
      </c>
      <c r="AS26" s="221">
        <v>250885648.12822235</v>
      </c>
      <c r="AT26" s="222">
        <v>243873693.72764105</v>
      </c>
      <c r="AU26" s="220">
        <v>238119571.5121555</v>
      </c>
      <c r="AV26" s="220">
        <v>252513630.17975414</v>
      </c>
      <c r="AW26" s="221">
        <v>265674174.79534572</v>
      </c>
      <c r="AX26" s="222">
        <v>257315760.19295639</v>
      </c>
      <c r="AY26" s="220">
        <v>256545744.18168634</v>
      </c>
      <c r="AZ26" s="220">
        <v>256000583.45618778</v>
      </c>
      <c r="BA26" s="221">
        <v>268490278.33576775</v>
      </c>
      <c r="BB26" s="222">
        <v>274776207.44516742</v>
      </c>
      <c r="BC26" s="220">
        <v>275797710.36517555</v>
      </c>
      <c r="BD26" s="220">
        <v>289912215.42580277</v>
      </c>
      <c r="BE26" s="221">
        <v>304715798.42433518</v>
      </c>
      <c r="BF26" s="222">
        <v>310666726.82725847</v>
      </c>
      <c r="BG26" s="220">
        <v>309018969.02661681</v>
      </c>
      <c r="BH26" s="220">
        <v>321745309.55007601</v>
      </c>
      <c r="BI26" s="221">
        <v>350182557.3114543</v>
      </c>
      <c r="BJ26" s="222">
        <v>362468826.94850612</v>
      </c>
      <c r="BK26" s="220">
        <v>367941700.84606159</v>
      </c>
      <c r="BL26" s="220">
        <v>408484538.64716142</v>
      </c>
      <c r="BM26" s="221">
        <v>409169295.05977142</v>
      </c>
      <c r="BN26" s="222">
        <v>421857443.34326148</v>
      </c>
      <c r="BO26" s="220">
        <v>425764910.6994049</v>
      </c>
      <c r="BP26" s="220">
        <v>433449842.51967955</v>
      </c>
      <c r="BQ26" s="221">
        <v>445382824.12547147</v>
      </c>
      <c r="BR26" s="222">
        <v>452419890.24974024</v>
      </c>
      <c r="BS26" s="220">
        <v>458234241.14067358</v>
      </c>
      <c r="BT26" s="220">
        <v>471478715.07161063</v>
      </c>
      <c r="BU26" s="221">
        <v>480126424.71465611</v>
      </c>
      <c r="BV26" s="222">
        <v>478189055.79490256</v>
      </c>
      <c r="BW26" s="220">
        <v>504133606.96959049</v>
      </c>
      <c r="BX26" s="220">
        <v>522360063.29598075</v>
      </c>
      <c r="BY26" s="221">
        <v>541434769.58566403</v>
      </c>
      <c r="BZ26" s="222">
        <v>558835870.04036307</v>
      </c>
      <c r="CA26" s="222">
        <v>592958783.38909149</v>
      </c>
      <c r="CB26" s="222">
        <v>607073848.31304741</v>
      </c>
      <c r="CC26" s="222">
        <v>589984637.32808876</v>
      </c>
      <c r="CD26" s="222">
        <v>665312616.01086271</v>
      </c>
      <c r="CE26" s="222">
        <v>687583854.45903826</v>
      </c>
      <c r="CF26" s="222">
        <v>728149803.29555142</v>
      </c>
      <c r="CG26" s="222">
        <v>712833369.91502988</v>
      </c>
      <c r="CH26" s="222">
        <v>747853965.05378163</v>
      </c>
      <c r="CI26" s="222">
        <v>780875568.30750203</v>
      </c>
      <c r="CJ26" s="222">
        <v>803554614.60049415</v>
      </c>
      <c r="CK26" s="222">
        <v>828232621.74680924</v>
      </c>
      <c r="CL26" s="222">
        <v>841417468.64214754</v>
      </c>
      <c r="CM26" s="222">
        <v>879965447.21941459</v>
      </c>
      <c r="CN26" s="222">
        <v>939690978.68924677</v>
      </c>
      <c r="CO26" s="222">
        <v>997945865.64777875</v>
      </c>
      <c r="CP26" s="222">
        <v>1015854596.1303051</v>
      </c>
      <c r="CQ26" s="222">
        <v>999798635.56742525</v>
      </c>
      <c r="CR26" s="222">
        <v>996384714.78946054</v>
      </c>
      <c r="CS26" s="222">
        <v>996413102.70718896</v>
      </c>
      <c r="CT26" s="222">
        <v>1023814703.7606661</v>
      </c>
      <c r="CU26" s="222">
        <v>1071731915.2595363</v>
      </c>
      <c r="CV26" s="222">
        <v>1105218545.7343791</v>
      </c>
      <c r="CW26" s="222">
        <v>1158537520.0461168</v>
      </c>
    </row>
    <row r="27" spans="1:101" ht="13.5" customHeight="1" x14ac:dyDescent="0.3">
      <c r="A27" s="260" t="s">
        <v>81</v>
      </c>
      <c r="B27" s="223"/>
      <c r="C27" s="224"/>
      <c r="D27" s="225">
        <v>27802184.662109841</v>
      </c>
      <c r="E27" s="226">
        <v>39315322.692245007</v>
      </c>
      <c r="F27" s="226">
        <v>52272316.219499208</v>
      </c>
      <c r="G27" s="226">
        <v>71382223.270711452</v>
      </c>
      <c r="H27" s="226">
        <v>96723564.116329968</v>
      </c>
      <c r="I27" s="226">
        <v>115146560.34605758</v>
      </c>
      <c r="J27" s="227">
        <v>113205754.84888674</v>
      </c>
      <c r="K27" s="228">
        <v>120548142.34633325</v>
      </c>
      <c r="L27" s="228">
        <v>133911163.01874292</v>
      </c>
      <c r="M27" s="229">
        <v>140916523.13349822</v>
      </c>
      <c r="N27" s="230">
        <v>145778036.83423793</v>
      </c>
      <c r="O27" s="228">
        <v>144295858.70005399</v>
      </c>
      <c r="P27" s="228">
        <v>147651908.19313577</v>
      </c>
      <c r="Q27" s="229">
        <v>150462219.77697539</v>
      </c>
      <c r="R27" s="230">
        <v>148917453.72601649</v>
      </c>
      <c r="S27" s="228">
        <v>150936286.85318947</v>
      </c>
      <c r="T27" s="228">
        <v>151007283.5761514</v>
      </c>
      <c r="U27" s="229">
        <v>153624913.4140532</v>
      </c>
      <c r="V27" s="230">
        <v>157494621.36422351</v>
      </c>
      <c r="W27" s="228">
        <v>154758680.23847148</v>
      </c>
      <c r="X27" s="228">
        <v>157900009.22852492</v>
      </c>
      <c r="Y27" s="229">
        <v>165741642.77866584</v>
      </c>
      <c r="Z27" s="230">
        <v>166418696.2750062</v>
      </c>
      <c r="AA27" s="228">
        <v>173839533.23829988</v>
      </c>
      <c r="AB27" s="228">
        <v>172962248.40497324</v>
      </c>
      <c r="AC27" s="229">
        <v>176253686.0369646</v>
      </c>
      <c r="AD27" s="230">
        <v>179585718.48486802</v>
      </c>
      <c r="AE27" s="228">
        <v>178235218.01776728</v>
      </c>
      <c r="AF27" s="228">
        <v>179662354.89949659</v>
      </c>
      <c r="AG27" s="229">
        <v>184320167.07580113</v>
      </c>
      <c r="AH27" s="230">
        <v>180902961.13383177</v>
      </c>
      <c r="AI27" s="228">
        <v>183750345.2512235</v>
      </c>
      <c r="AJ27" s="228">
        <v>193590634.0668447</v>
      </c>
      <c r="AK27" s="229">
        <v>199128114.15586668</v>
      </c>
      <c r="AL27" s="230">
        <v>213065801.04609594</v>
      </c>
      <c r="AM27" s="228">
        <v>208568173.21417919</v>
      </c>
      <c r="AN27" s="228">
        <v>204908901.85773262</v>
      </c>
      <c r="AO27" s="229">
        <v>221412956.60229361</v>
      </c>
      <c r="AP27" s="230">
        <v>231445087.46601593</v>
      </c>
      <c r="AQ27" s="228">
        <v>233628716.06478021</v>
      </c>
      <c r="AR27" s="228">
        <v>232920969.58643538</v>
      </c>
      <c r="AS27" s="229">
        <v>244601455.56371915</v>
      </c>
      <c r="AT27" s="230">
        <v>240877387.69321018</v>
      </c>
      <c r="AU27" s="228">
        <v>236483168.70284176</v>
      </c>
      <c r="AV27" s="228">
        <v>251065314.51614028</v>
      </c>
      <c r="AW27" s="229">
        <v>255755220.49789864</v>
      </c>
      <c r="AX27" s="230">
        <v>253126937.86591676</v>
      </c>
      <c r="AY27" s="228">
        <v>253036693.41777205</v>
      </c>
      <c r="AZ27" s="228">
        <v>252577502.56502506</v>
      </c>
      <c r="BA27" s="229">
        <v>256846443.42653435</v>
      </c>
      <c r="BB27" s="230">
        <v>265534751.98132867</v>
      </c>
      <c r="BC27" s="228">
        <v>268218539.32040799</v>
      </c>
      <c r="BD27" s="228">
        <v>283166402.49591941</v>
      </c>
      <c r="BE27" s="229">
        <v>292391897.48833102</v>
      </c>
      <c r="BF27" s="230">
        <v>302490304.62639409</v>
      </c>
      <c r="BG27" s="228">
        <v>302962898.53483504</v>
      </c>
      <c r="BH27" s="228">
        <v>315645335.66004097</v>
      </c>
      <c r="BI27" s="229">
        <v>339931494.52877176</v>
      </c>
      <c r="BJ27" s="230">
        <v>355015967.82424605</v>
      </c>
      <c r="BK27" s="228">
        <v>360553076.58978176</v>
      </c>
      <c r="BL27" s="228">
        <v>401794622.20464492</v>
      </c>
      <c r="BM27" s="229">
        <v>401241198.09863335</v>
      </c>
      <c r="BN27" s="230">
        <v>414877795.34069908</v>
      </c>
      <c r="BO27" s="228">
        <v>418941452.28238714</v>
      </c>
      <c r="BP27" s="228">
        <v>426507181.66104215</v>
      </c>
      <c r="BQ27" s="229">
        <v>439800660.22955078</v>
      </c>
      <c r="BR27" s="230">
        <v>447991550.99586499</v>
      </c>
      <c r="BS27" s="228">
        <v>453357340.33117861</v>
      </c>
      <c r="BT27" s="228">
        <v>464924287.17292964</v>
      </c>
      <c r="BU27" s="229">
        <v>476322311.75013763</v>
      </c>
      <c r="BV27" s="230">
        <v>477437990.45302355</v>
      </c>
      <c r="BW27" s="228">
        <v>503437556.22752136</v>
      </c>
      <c r="BX27" s="228">
        <v>521433030.09453833</v>
      </c>
      <c r="BY27" s="229">
        <v>540598105.48703146</v>
      </c>
      <c r="BZ27" s="230">
        <v>555939097.24177873</v>
      </c>
      <c r="CA27" s="230">
        <v>589482062.52225554</v>
      </c>
      <c r="CB27" s="230">
        <v>603154244.80332923</v>
      </c>
      <c r="CC27" s="230">
        <v>589694524.29852736</v>
      </c>
      <c r="CD27" s="230">
        <v>661500625.61642218</v>
      </c>
      <c r="CE27" s="230">
        <v>680798325.72120118</v>
      </c>
      <c r="CF27" s="230">
        <v>714236317.36496902</v>
      </c>
      <c r="CG27" s="230">
        <v>712674563.54746306</v>
      </c>
      <c r="CH27" s="230">
        <v>741464000.6479044</v>
      </c>
      <c r="CI27" s="230">
        <v>773848804.31054914</v>
      </c>
      <c r="CJ27" s="230">
        <v>797451553.81544232</v>
      </c>
      <c r="CK27" s="230">
        <v>827833610.99187529</v>
      </c>
      <c r="CL27" s="230">
        <v>836296503.40181446</v>
      </c>
      <c r="CM27" s="230">
        <v>873546589.40968156</v>
      </c>
      <c r="CN27" s="230">
        <v>935377267.28392613</v>
      </c>
      <c r="CO27" s="230">
        <v>997669373.55981231</v>
      </c>
      <c r="CP27" s="230">
        <v>1011522508.0285631</v>
      </c>
      <c r="CQ27" s="230">
        <v>994967783.52147925</v>
      </c>
      <c r="CR27" s="230">
        <v>991708780.78057015</v>
      </c>
      <c r="CS27" s="230">
        <v>996116903.80185008</v>
      </c>
      <c r="CT27" s="230">
        <v>1019324093.7468284</v>
      </c>
      <c r="CU27" s="230">
        <v>1066651981.834121</v>
      </c>
      <c r="CV27" s="230">
        <v>1101226517.1575773</v>
      </c>
      <c r="CW27" s="230">
        <v>1158125565.9923494</v>
      </c>
    </row>
    <row r="28" spans="1:101" ht="13" x14ac:dyDescent="0.3">
      <c r="A28" s="203"/>
      <c r="B28" s="10" t="s">
        <v>4</v>
      </c>
      <c r="C28" s="199" t="s">
        <v>21</v>
      </c>
      <c r="D28" s="198">
        <v>1911521.1923143</v>
      </c>
      <c r="E28" s="194">
        <v>2726055.7439999999</v>
      </c>
      <c r="F28" s="194">
        <v>3708422.3674724908</v>
      </c>
      <c r="G28" s="194">
        <v>5310437.9030952211</v>
      </c>
      <c r="H28" s="194">
        <v>7707055.8080000002</v>
      </c>
      <c r="I28" s="194">
        <v>8912262.4296448398</v>
      </c>
      <c r="J28" s="190">
        <v>8844066.6889999993</v>
      </c>
      <c r="K28" s="175">
        <v>9210398.4079999998</v>
      </c>
      <c r="L28" s="175">
        <v>10886611.765000001</v>
      </c>
      <c r="M28" s="183">
        <v>11473789.015999999</v>
      </c>
      <c r="N28" s="182">
        <v>11305113.374000002</v>
      </c>
      <c r="O28" s="175">
        <v>10925829.515000001</v>
      </c>
      <c r="P28" s="175">
        <v>11193193.71843154</v>
      </c>
      <c r="Q28" s="183">
        <v>11113333.83</v>
      </c>
      <c r="R28" s="182">
        <v>10685082.423</v>
      </c>
      <c r="S28" s="175">
        <v>10951104.380999999</v>
      </c>
      <c r="T28" s="175">
        <v>10945964.078000002</v>
      </c>
      <c r="U28" s="183">
        <v>10837601.993000001</v>
      </c>
      <c r="V28" s="182">
        <v>10884849.441</v>
      </c>
      <c r="W28" s="175">
        <v>11068947.538000001</v>
      </c>
      <c r="X28" s="175">
        <v>11151160.445999999</v>
      </c>
      <c r="Y28" s="183">
        <v>11225388.184</v>
      </c>
      <c r="Z28" s="182">
        <v>11397987.047</v>
      </c>
      <c r="AA28" s="175">
        <v>11839532.718</v>
      </c>
      <c r="AB28" s="175">
        <v>12085779.797</v>
      </c>
      <c r="AC28" s="183">
        <v>12381764.36816779</v>
      </c>
      <c r="AD28" s="182">
        <v>12297641.695999999</v>
      </c>
      <c r="AE28" s="175">
        <v>13776715.844000001</v>
      </c>
      <c r="AF28" s="175">
        <v>12311678.902000001</v>
      </c>
      <c r="AG28" s="183">
        <v>12331715.92032709</v>
      </c>
      <c r="AH28" s="182">
        <v>12331659.501</v>
      </c>
      <c r="AI28" s="175">
        <v>12464396.819475459</v>
      </c>
      <c r="AJ28" s="175">
        <v>13318202.881432023</v>
      </c>
      <c r="AK28" s="183">
        <v>11558470.165432129</v>
      </c>
      <c r="AL28" s="182">
        <v>11681831.316359868</v>
      </c>
      <c r="AM28" s="175">
        <v>11742250.730618168</v>
      </c>
      <c r="AN28" s="175">
        <v>11812651.3346297</v>
      </c>
      <c r="AO28" s="183">
        <v>11880625.79208597</v>
      </c>
      <c r="AP28" s="182">
        <v>11897327.343079714</v>
      </c>
      <c r="AQ28" s="175">
        <v>11533098.174211141</v>
      </c>
      <c r="AR28" s="175">
        <v>12051866.253322721</v>
      </c>
      <c r="AS28" s="183">
        <v>12100036.379150271</v>
      </c>
      <c r="AT28" s="182">
        <v>9987091.311552817</v>
      </c>
      <c r="AU28" s="175">
        <v>10017441.380037347</v>
      </c>
      <c r="AV28" s="175">
        <v>10016580.50464144</v>
      </c>
      <c r="AW28" s="183">
        <v>7713510.1978530893</v>
      </c>
      <c r="AX28" s="182">
        <v>7730928.3020000001</v>
      </c>
      <c r="AY28" s="175">
        <v>7805802.7420000006</v>
      </c>
      <c r="AZ28" s="175">
        <v>7858918.4570000004</v>
      </c>
      <c r="BA28" s="183">
        <v>7774448.3620000007</v>
      </c>
      <c r="BB28" s="182">
        <v>7774292.7419999996</v>
      </c>
      <c r="BC28" s="175">
        <v>7802194.8959999997</v>
      </c>
      <c r="BD28" s="175">
        <v>7880440.665</v>
      </c>
      <c r="BE28" s="183">
        <v>7826420.7170000002</v>
      </c>
      <c r="BF28" s="182">
        <v>7801166.9619999994</v>
      </c>
      <c r="BG28" s="175">
        <v>7820036.1710000001</v>
      </c>
      <c r="BH28" s="175">
        <v>7401382.0209999997</v>
      </c>
      <c r="BI28" s="183">
        <v>7441094.6660000002</v>
      </c>
      <c r="BJ28" s="182">
        <v>7476710.4849999994</v>
      </c>
      <c r="BK28" s="175">
        <v>7514487.1619999995</v>
      </c>
      <c r="BL28" s="175">
        <v>7879151.7410000004</v>
      </c>
      <c r="BM28" s="183">
        <v>7952499.5300000003</v>
      </c>
      <c r="BN28" s="182">
        <v>7940171.9270000001</v>
      </c>
      <c r="BO28" s="175">
        <v>7852535.4369999999</v>
      </c>
      <c r="BP28" s="175">
        <v>7912373.1039999994</v>
      </c>
      <c r="BQ28" s="183">
        <v>8030982.676</v>
      </c>
      <c r="BR28" s="182">
        <v>8822080.7879310008</v>
      </c>
      <c r="BS28" s="175">
        <v>7929221.1788890008</v>
      </c>
      <c r="BT28" s="175">
        <v>7948990.1689919997</v>
      </c>
      <c r="BU28" s="183">
        <v>7944083.4324169997</v>
      </c>
      <c r="BV28" s="182">
        <v>7957271.1189819491</v>
      </c>
      <c r="BW28" s="175">
        <v>7933518.8954093112</v>
      </c>
      <c r="BX28" s="175">
        <v>7770626.5253491197</v>
      </c>
      <c r="BY28" s="183">
        <v>7609646.1149169607</v>
      </c>
      <c r="BZ28" s="182">
        <v>7325342.3694559196</v>
      </c>
      <c r="CA28" s="182">
        <v>7463676.6272901986</v>
      </c>
      <c r="CB28" s="182">
        <v>7472658.5538013391</v>
      </c>
      <c r="CC28" s="182">
        <v>7624112.0378573593</v>
      </c>
      <c r="CD28" s="182">
        <v>7624112.0378573593</v>
      </c>
      <c r="CE28" s="182">
        <v>7658039.3533674693</v>
      </c>
      <c r="CF28" s="182">
        <v>7659431.7105898708</v>
      </c>
      <c r="CG28" s="182">
        <v>7680137.7644637516</v>
      </c>
      <c r="CH28" s="182">
        <v>7684672.6548396396</v>
      </c>
      <c r="CI28" s="182">
        <v>7736399.7642813697</v>
      </c>
      <c r="CJ28" s="182">
        <v>7774007.6983637307</v>
      </c>
      <c r="CK28" s="182">
        <v>7813636.04330038</v>
      </c>
      <c r="CL28" s="182">
        <v>7846961.7504233485</v>
      </c>
      <c r="CM28" s="182">
        <v>7910548.7099851603</v>
      </c>
      <c r="CN28" s="182">
        <v>7995792.1599383401</v>
      </c>
      <c r="CO28" s="182">
        <v>7751869.8882606402</v>
      </c>
      <c r="CP28" s="182">
        <v>7748977.5012080595</v>
      </c>
      <c r="CQ28" s="182">
        <v>7748977.5012080595</v>
      </c>
      <c r="CR28" s="182">
        <v>7752895.6109461905</v>
      </c>
      <c r="CS28" s="182">
        <v>7578820.9486825215</v>
      </c>
      <c r="CT28" s="182">
        <v>7498489.1887917602</v>
      </c>
      <c r="CU28" s="182">
        <v>7493645.11522952</v>
      </c>
      <c r="CV28" s="182">
        <v>7486967.5223735701</v>
      </c>
      <c r="CW28" s="182">
        <v>7346223.413207191</v>
      </c>
    </row>
    <row r="29" spans="1:101" ht="13" x14ac:dyDescent="0.3">
      <c r="A29" s="203"/>
      <c r="B29" s="10" t="s">
        <v>4</v>
      </c>
      <c r="C29" s="199" t="s">
        <v>85</v>
      </c>
      <c r="D29" s="198">
        <v>0</v>
      </c>
      <c r="E29" s="194">
        <v>0</v>
      </c>
      <c r="F29" s="194">
        <v>0</v>
      </c>
      <c r="G29" s="194">
        <v>0</v>
      </c>
      <c r="H29" s="194">
        <v>0</v>
      </c>
      <c r="I29" s="194">
        <v>0</v>
      </c>
      <c r="J29" s="190">
        <v>0</v>
      </c>
      <c r="K29" s="175">
        <v>0</v>
      </c>
      <c r="L29" s="175">
        <v>0</v>
      </c>
      <c r="M29" s="183">
        <v>0</v>
      </c>
      <c r="N29" s="182">
        <v>0</v>
      </c>
      <c r="O29" s="175">
        <v>0</v>
      </c>
      <c r="P29" s="175">
        <v>0</v>
      </c>
      <c r="Q29" s="183">
        <v>0</v>
      </c>
      <c r="R29" s="182">
        <v>0</v>
      </c>
      <c r="S29" s="175">
        <v>0</v>
      </c>
      <c r="T29" s="175">
        <v>0</v>
      </c>
      <c r="U29" s="183">
        <v>0</v>
      </c>
      <c r="V29" s="182">
        <v>0</v>
      </c>
      <c r="W29" s="175">
        <v>0</v>
      </c>
      <c r="X29" s="175">
        <v>0</v>
      </c>
      <c r="Y29" s="183">
        <v>0</v>
      </c>
      <c r="Z29" s="182">
        <v>0</v>
      </c>
      <c r="AA29" s="175">
        <v>0</v>
      </c>
      <c r="AB29" s="175">
        <v>0</v>
      </c>
      <c r="AC29" s="183">
        <v>0</v>
      </c>
      <c r="AD29" s="182">
        <v>0</v>
      </c>
      <c r="AE29" s="175">
        <v>0</v>
      </c>
      <c r="AF29" s="175">
        <v>0</v>
      </c>
      <c r="AG29" s="183">
        <v>0</v>
      </c>
      <c r="AH29" s="182">
        <v>0</v>
      </c>
      <c r="AI29" s="175">
        <v>0</v>
      </c>
      <c r="AJ29" s="175">
        <v>0</v>
      </c>
      <c r="AK29" s="183">
        <v>0</v>
      </c>
      <c r="AL29" s="182">
        <v>0</v>
      </c>
      <c r="AM29" s="175">
        <v>0</v>
      </c>
      <c r="AN29" s="175">
        <v>0</v>
      </c>
      <c r="AO29" s="183">
        <v>0</v>
      </c>
      <c r="AP29" s="182">
        <v>0</v>
      </c>
      <c r="AQ29" s="175">
        <v>0</v>
      </c>
      <c r="AR29" s="175">
        <v>0</v>
      </c>
      <c r="AS29" s="183">
        <v>0</v>
      </c>
      <c r="AT29" s="182">
        <v>0</v>
      </c>
      <c r="AU29" s="175">
        <v>0</v>
      </c>
      <c r="AV29" s="175">
        <v>0</v>
      </c>
      <c r="AW29" s="183">
        <v>1676130.5</v>
      </c>
      <c r="AX29" s="182">
        <v>1676130.5</v>
      </c>
      <c r="AY29" s="175">
        <v>1676130.5</v>
      </c>
      <c r="AZ29" s="175">
        <v>1676130.5</v>
      </c>
      <c r="BA29" s="183">
        <v>1676130.5</v>
      </c>
      <c r="BB29" s="182">
        <v>1676130.5</v>
      </c>
      <c r="BC29" s="175">
        <v>2948843.0421779999</v>
      </c>
      <c r="BD29" s="175">
        <v>2948843.0421779999</v>
      </c>
      <c r="BE29" s="183">
        <v>2948843.0421779999</v>
      </c>
      <c r="BF29" s="182">
        <v>1272712.542386</v>
      </c>
      <c r="BG29" s="175">
        <v>784000</v>
      </c>
      <c r="BH29" s="175">
        <v>783680.37097784993</v>
      </c>
      <c r="BI29" s="183">
        <v>783680.37097799999</v>
      </c>
      <c r="BJ29" s="182">
        <v>783680.37097799999</v>
      </c>
      <c r="BK29" s="175">
        <v>783680.37097799999</v>
      </c>
      <c r="BL29" s="175">
        <v>783680.37097799999</v>
      </c>
      <c r="BM29" s="183">
        <v>1816921.0962171201</v>
      </c>
      <c r="BN29" s="182">
        <v>1816921.0962171201</v>
      </c>
      <c r="BO29" s="175">
        <v>1033240.72523927</v>
      </c>
      <c r="BP29" s="175">
        <v>1033240.72523927</v>
      </c>
      <c r="BQ29" s="183">
        <v>1033240.72523927</v>
      </c>
      <c r="BR29" s="182">
        <v>711557.95217172999</v>
      </c>
      <c r="BS29" s="175">
        <v>711557.95217172999</v>
      </c>
      <c r="BT29" s="175">
        <v>711557.95217172999</v>
      </c>
      <c r="BU29" s="183">
        <v>6.3087000000000004E-2</v>
      </c>
      <c r="BV29" s="182">
        <v>6.3801999999999998E-2</v>
      </c>
      <c r="BW29" s="175">
        <v>6.4293000000000003E-2</v>
      </c>
      <c r="BX29" s="175">
        <v>5.3551000000000001E-2</v>
      </c>
      <c r="BY29" s="183">
        <v>5.4100000000000002E-2</v>
      </c>
      <c r="BZ29" s="182">
        <v>0</v>
      </c>
      <c r="CA29" s="182">
        <v>0</v>
      </c>
      <c r="CB29" s="182">
        <v>0</v>
      </c>
      <c r="CC29" s="182">
        <v>0</v>
      </c>
      <c r="CD29" s="182">
        <v>1.4579484999999999E-3</v>
      </c>
      <c r="CE29" s="182">
        <v>0</v>
      </c>
      <c r="CF29" s="182">
        <v>0</v>
      </c>
      <c r="CG29" s="182">
        <v>0</v>
      </c>
      <c r="CH29" s="182">
        <v>0</v>
      </c>
      <c r="CI29" s="182">
        <v>0</v>
      </c>
      <c r="CJ29" s="182">
        <v>0</v>
      </c>
      <c r="CK29" s="182">
        <v>0</v>
      </c>
      <c r="CL29" s="182">
        <v>0</v>
      </c>
      <c r="CM29" s="182">
        <v>0</v>
      </c>
      <c r="CN29" s="182">
        <v>0</v>
      </c>
      <c r="CO29" s="182">
        <v>0</v>
      </c>
      <c r="CP29" s="182">
        <v>0</v>
      </c>
      <c r="CQ29" s="182">
        <v>0</v>
      </c>
      <c r="CR29" s="182">
        <v>0</v>
      </c>
      <c r="CS29" s="182">
        <v>0</v>
      </c>
      <c r="CT29" s="182">
        <v>0</v>
      </c>
      <c r="CU29" s="182">
        <v>0</v>
      </c>
      <c r="CV29" s="182">
        <v>0</v>
      </c>
      <c r="CW29" s="182">
        <v>0</v>
      </c>
    </row>
    <row r="30" spans="1:101" ht="13" x14ac:dyDescent="0.3">
      <c r="A30" s="203"/>
      <c r="B30" s="10" t="s">
        <v>4</v>
      </c>
      <c r="C30" s="199" t="s">
        <v>22</v>
      </c>
      <c r="D30" s="198">
        <v>5093</v>
      </c>
      <c r="E30" s="194">
        <v>4766</v>
      </c>
      <c r="F30" s="194">
        <v>4438</v>
      </c>
      <c r="G30" s="194">
        <v>107111</v>
      </c>
      <c r="H30" s="194">
        <v>1394900</v>
      </c>
      <c r="I30" s="194">
        <v>1498100</v>
      </c>
      <c r="J30" s="190">
        <v>117709.632</v>
      </c>
      <c r="K30" s="175">
        <v>37300</v>
      </c>
      <c r="L30" s="175">
        <v>1354200</v>
      </c>
      <c r="M30" s="183">
        <v>3033210</v>
      </c>
      <c r="N30" s="182">
        <v>2373718.4735090006</v>
      </c>
      <c r="O30" s="175">
        <v>2724729.7336770007</v>
      </c>
      <c r="P30" s="175">
        <v>1737880</v>
      </c>
      <c r="Q30" s="183">
        <v>3170600</v>
      </c>
      <c r="R30" s="182">
        <v>698996.19684000011</v>
      </c>
      <c r="S30" s="175">
        <v>3201700</v>
      </c>
      <c r="T30" s="175">
        <v>615700</v>
      </c>
      <c r="U30" s="183">
        <v>3910500</v>
      </c>
      <c r="V30" s="182">
        <v>2101030</v>
      </c>
      <c r="W30" s="175">
        <v>89491.7</v>
      </c>
      <c r="X30" s="175">
        <v>2397499.4862140003</v>
      </c>
      <c r="Y30" s="183">
        <v>3769000</v>
      </c>
      <c r="Z30" s="182">
        <v>87000</v>
      </c>
      <c r="AA30" s="175">
        <v>85000</v>
      </c>
      <c r="AB30" s="175">
        <v>111600</v>
      </c>
      <c r="AC30" s="183">
        <v>2023100</v>
      </c>
      <c r="AD30" s="182">
        <v>4397000</v>
      </c>
      <c r="AE30" s="175">
        <v>105600</v>
      </c>
      <c r="AF30" s="175">
        <v>73559.649967999998</v>
      </c>
      <c r="AG30" s="183">
        <v>6898514.3492650008</v>
      </c>
      <c r="AH30" s="182">
        <v>1523000</v>
      </c>
      <c r="AI30" s="175">
        <v>719100</v>
      </c>
      <c r="AJ30" s="175">
        <v>3607300</v>
      </c>
      <c r="AK30" s="183">
        <v>5217569.5655310014</v>
      </c>
      <c r="AL30" s="182">
        <v>833060</v>
      </c>
      <c r="AM30" s="175">
        <v>115700</v>
      </c>
      <c r="AN30" s="175">
        <v>541300</v>
      </c>
      <c r="AO30" s="183">
        <v>6205400</v>
      </c>
      <c r="AP30" s="182">
        <v>4007850</v>
      </c>
      <c r="AQ30" s="175">
        <v>447700</v>
      </c>
      <c r="AR30" s="175">
        <v>212100</v>
      </c>
      <c r="AS30" s="183">
        <v>7999100</v>
      </c>
      <c r="AT30" s="182">
        <v>190700</v>
      </c>
      <c r="AU30" s="175">
        <v>235000</v>
      </c>
      <c r="AV30" s="175">
        <v>287000</v>
      </c>
      <c r="AW30" s="183">
        <v>2141880</v>
      </c>
      <c r="AX30" s="182">
        <v>368000</v>
      </c>
      <c r="AY30" s="175">
        <v>372160</v>
      </c>
      <c r="AZ30" s="175">
        <v>368400</v>
      </c>
      <c r="BA30" s="183">
        <v>3760700</v>
      </c>
      <c r="BB30" s="182">
        <v>4641580</v>
      </c>
      <c r="BC30" s="175">
        <v>307300</v>
      </c>
      <c r="BD30" s="175">
        <v>310726.88395400002</v>
      </c>
      <c r="BE30" s="183">
        <v>6263061.7000000002</v>
      </c>
      <c r="BF30" s="182">
        <v>1569000</v>
      </c>
      <c r="BG30" s="175">
        <v>3143000</v>
      </c>
      <c r="BH30" s="175">
        <v>5561200</v>
      </c>
      <c r="BI30" s="183">
        <v>5848000</v>
      </c>
      <c r="BJ30" s="182">
        <v>3516200</v>
      </c>
      <c r="BK30" s="175">
        <v>151000</v>
      </c>
      <c r="BL30" s="175">
        <v>7290400</v>
      </c>
      <c r="BM30" s="183">
        <v>11713000</v>
      </c>
      <c r="BN30" s="182">
        <v>8352000</v>
      </c>
      <c r="BO30" s="175">
        <v>12815000</v>
      </c>
      <c r="BP30" s="175">
        <v>11345426</v>
      </c>
      <c r="BQ30" s="183">
        <v>11988000</v>
      </c>
      <c r="BR30" s="182">
        <v>8072000</v>
      </c>
      <c r="BS30" s="175">
        <v>7072000</v>
      </c>
      <c r="BT30" s="175">
        <v>8356000</v>
      </c>
      <c r="BU30" s="183">
        <v>13602000</v>
      </c>
      <c r="BV30" s="182">
        <v>12678000</v>
      </c>
      <c r="BW30" s="175">
        <v>13150000</v>
      </c>
      <c r="BX30" s="175">
        <v>12775000</v>
      </c>
      <c r="BY30" s="183">
        <v>16150000</v>
      </c>
      <c r="BZ30" s="182">
        <v>14976999.900000006</v>
      </c>
      <c r="CA30" s="182">
        <v>15500000</v>
      </c>
      <c r="CB30" s="182">
        <v>19549999.999998994</v>
      </c>
      <c r="CC30" s="182">
        <v>17808000</v>
      </c>
      <c r="CD30" s="182">
        <v>29233959.534821007</v>
      </c>
      <c r="CE30" s="182">
        <v>25270000</v>
      </c>
      <c r="CF30" s="182">
        <v>27583000</v>
      </c>
      <c r="CG30" s="182">
        <v>27365000</v>
      </c>
      <c r="CH30" s="182">
        <v>26035000</v>
      </c>
      <c r="CI30" s="182">
        <v>26187000</v>
      </c>
      <c r="CJ30" s="182">
        <v>21000000</v>
      </c>
      <c r="CK30" s="182">
        <v>27921000</v>
      </c>
      <c r="CL30" s="182">
        <v>25315000</v>
      </c>
      <c r="CM30" s="182">
        <v>26315493.249416996</v>
      </c>
      <c r="CN30" s="182">
        <v>28909781.913555991</v>
      </c>
      <c r="CO30" s="182">
        <v>43055570.880129993</v>
      </c>
      <c r="CP30" s="182">
        <v>46719951.181096986</v>
      </c>
      <c r="CQ30" s="182">
        <v>48020487.084372975</v>
      </c>
      <c r="CR30" s="182">
        <v>43279436.884101972</v>
      </c>
      <c r="CS30" s="182">
        <v>45916426.591111973</v>
      </c>
      <c r="CT30" s="182">
        <v>52220745.530686975</v>
      </c>
      <c r="CU30" s="182">
        <v>52221745.530687004</v>
      </c>
      <c r="CV30" s="182">
        <v>52186766.192554988</v>
      </c>
      <c r="CW30" s="182">
        <v>63235609.228812002</v>
      </c>
    </row>
    <row r="31" spans="1:101" ht="13" x14ac:dyDescent="0.3">
      <c r="A31" s="203"/>
      <c r="B31" s="10" t="s">
        <v>4</v>
      </c>
      <c r="C31" s="199" t="s">
        <v>64</v>
      </c>
      <c r="D31" s="198">
        <v>0</v>
      </c>
      <c r="E31" s="194">
        <v>0</v>
      </c>
      <c r="F31" s="194">
        <v>0</v>
      </c>
      <c r="G31" s="194">
        <v>123577.77264882</v>
      </c>
      <c r="H31" s="194">
        <v>780418.0173920599</v>
      </c>
      <c r="I31" s="194">
        <v>500546.84146777994</v>
      </c>
      <c r="J31" s="190">
        <v>87224.632890599998</v>
      </c>
      <c r="K31" s="175">
        <v>77041.701387199995</v>
      </c>
      <c r="L31" s="175">
        <v>74816.800372689991</v>
      </c>
      <c r="M31" s="183">
        <v>84692.000372689989</v>
      </c>
      <c r="N31" s="182">
        <v>87028.000372689989</v>
      </c>
      <c r="O31" s="175">
        <v>87392.104455090011</v>
      </c>
      <c r="P31" s="175">
        <v>81356.818610489994</v>
      </c>
      <c r="Q31" s="183">
        <v>77249.8960945</v>
      </c>
      <c r="R31" s="182">
        <v>81740.798351999998</v>
      </c>
      <c r="S31" s="175">
        <v>111963.79285</v>
      </c>
      <c r="T31" s="175">
        <v>137649.7082545</v>
      </c>
      <c r="U31" s="183">
        <v>123296.6332545</v>
      </c>
      <c r="V31" s="182">
        <v>144004.63325450002</v>
      </c>
      <c r="W31" s="175">
        <v>147104.63325450002</v>
      </c>
      <c r="X31" s="175">
        <v>104383.28035874999</v>
      </c>
      <c r="Y31" s="183">
        <v>112426.19801756</v>
      </c>
      <c r="Z31" s="182">
        <v>113403.94931096</v>
      </c>
      <c r="AA31" s="175">
        <v>120793.28035874999</v>
      </c>
      <c r="AB31" s="175">
        <v>75158.571665900017</v>
      </c>
      <c r="AC31" s="183">
        <v>83158.571665900017</v>
      </c>
      <c r="AD31" s="182">
        <v>30136.571665900003</v>
      </c>
      <c r="AE31" s="175">
        <v>30692.271665900003</v>
      </c>
      <c r="AF31" s="175">
        <v>25136.538168880001</v>
      </c>
      <c r="AG31" s="183">
        <v>20136.538168880001</v>
      </c>
      <c r="AH31" s="182">
        <v>20136.538168880001</v>
      </c>
      <c r="AI31" s="175">
        <v>19141.84714088</v>
      </c>
      <c r="AJ31" s="175">
        <v>36158.537306210004</v>
      </c>
      <c r="AK31" s="183">
        <v>28158.537306210001</v>
      </c>
      <c r="AL31" s="182">
        <v>27913.637306210003</v>
      </c>
      <c r="AM31" s="175">
        <v>24693.637306209999</v>
      </c>
      <c r="AN31" s="175">
        <v>21321.156132680004</v>
      </c>
      <c r="AO31" s="183">
        <v>1459.1561326799999</v>
      </c>
      <c r="AP31" s="182">
        <v>1459.1561326799999</v>
      </c>
      <c r="AQ31" s="175">
        <v>125.11179702</v>
      </c>
      <c r="AR31" s="175">
        <v>0</v>
      </c>
      <c r="AS31" s="183">
        <v>0</v>
      </c>
      <c r="AT31" s="182">
        <v>0</v>
      </c>
      <c r="AU31" s="175">
        <v>0</v>
      </c>
      <c r="AV31" s="175">
        <v>0</v>
      </c>
      <c r="AW31" s="183">
        <v>0</v>
      </c>
      <c r="AX31" s="182">
        <v>0</v>
      </c>
      <c r="AY31" s="175">
        <v>0</v>
      </c>
      <c r="AZ31" s="175">
        <v>0</v>
      </c>
      <c r="BA31" s="183">
        <v>0</v>
      </c>
      <c r="BB31" s="182">
        <v>0</v>
      </c>
      <c r="BC31" s="175">
        <v>0</v>
      </c>
      <c r="BD31" s="175">
        <v>0</v>
      </c>
      <c r="BE31" s="183">
        <v>0</v>
      </c>
      <c r="BF31" s="182">
        <v>0</v>
      </c>
      <c r="BG31" s="175">
        <v>0</v>
      </c>
      <c r="BH31" s="175">
        <v>0</v>
      </c>
      <c r="BI31" s="183">
        <v>0</v>
      </c>
      <c r="BJ31" s="182">
        <v>0</v>
      </c>
      <c r="BK31" s="175">
        <v>0</v>
      </c>
      <c r="BL31" s="175">
        <v>0</v>
      </c>
      <c r="BM31" s="183">
        <v>0</v>
      </c>
      <c r="BN31" s="182">
        <v>0</v>
      </c>
      <c r="BO31" s="175">
        <v>0</v>
      </c>
      <c r="BP31" s="175">
        <v>0</v>
      </c>
      <c r="BQ31" s="183">
        <v>0</v>
      </c>
      <c r="BR31" s="182">
        <v>0</v>
      </c>
      <c r="BS31" s="175">
        <v>0</v>
      </c>
      <c r="BT31" s="175">
        <v>0</v>
      </c>
      <c r="BU31" s="183">
        <v>0</v>
      </c>
      <c r="BV31" s="182">
        <v>0</v>
      </c>
      <c r="BW31" s="175">
        <v>0</v>
      </c>
      <c r="BX31" s="175">
        <v>0</v>
      </c>
      <c r="BY31" s="183">
        <v>0</v>
      </c>
      <c r="BZ31" s="182">
        <v>0</v>
      </c>
      <c r="CA31" s="182">
        <v>0</v>
      </c>
      <c r="CB31" s="182">
        <v>0</v>
      </c>
      <c r="CC31" s="182">
        <v>0</v>
      </c>
      <c r="CD31" s="182">
        <v>0</v>
      </c>
      <c r="CE31" s="182">
        <v>0</v>
      </c>
      <c r="CF31" s="182">
        <v>0</v>
      </c>
      <c r="CG31" s="182">
        <v>0</v>
      </c>
      <c r="CH31" s="182">
        <v>0</v>
      </c>
      <c r="CI31" s="182">
        <v>0</v>
      </c>
      <c r="CJ31" s="182">
        <v>0</v>
      </c>
      <c r="CK31" s="182">
        <v>0</v>
      </c>
      <c r="CL31" s="182">
        <v>0</v>
      </c>
      <c r="CM31" s="182">
        <v>0</v>
      </c>
      <c r="CN31" s="182">
        <v>0</v>
      </c>
      <c r="CO31" s="182">
        <v>0</v>
      </c>
      <c r="CP31" s="182">
        <v>0</v>
      </c>
      <c r="CQ31" s="182">
        <v>0</v>
      </c>
      <c r="CR31" s="182">
        <v>0</v>
      </c>
      <c r="CS31" s="182">
        <v>0</v>
      </c>
      <c r="CT31" s="182">
        <v>0</v>
      </c>
      <c r="CU31" s="182">
        <v>0</v>
      </c>
      <c r="CV31" s="182">
        <v>0</v>
      </c>
      <c r="CW31" s="182">
        <v>0</v>
      </c>
    </row>
    <row r="32" spans="1:101" ht="13" x14ac:dyDescent="0.3">
      <c r="A32" s="203"/>
      <c r="B32" s="10" t="s">
        <v>4</v>
      </c>
      <c r="C32" s="199" t="s">
        <v>23</v>
      </c>
      <c r="D32" s="198">
        <v>2916524.5785547597</v>
      </c>
      <c r="E32" s="194">
        <v>3846907.4127653595</v>
      </c>
      <c r="F32" s="194">
        <v>5291115.6671306193</v>
      </c>
      <c r="G32" s="194">
        <v>6213942.5043032207</v>
      </c>
      <c r="H32" s="194">
        <v>6747425.6649782397</v>
      </c>
      <c r="I32" s="194">
        <v>6816409.6431663726</v>
      </c>
      <c r="J32" s="190">
        <v>6676184.1986974441</v>
      </c>
      <c r="K32" s="175">
        <v>5763083.317151974</v>
      </c>
      <c r="L32" s="175">
        <v>5853515.2672134386</v>
      </c>
      <c r="M32" s="183">
        <v>5495063.5630710805</v>
      </c>
      <c r="N32" s="182">
        <v>5266106.6562269423</v>
      </c>
      <c r="O32" s="175">
        <v>4750504.6761377612</v>
      </c>
      <c r="P32" s="175">
        <v>4478266.5294302842</v>
      </c>
      <c r="Q32" s="183">
        <v>3856289.1738597732</v>
      </c>
      <c r="R32" s="182">
        <v>3762817.9691548464</v>
      </c>
      <c r="S32" s="175">
        <v>3565166.4301904906</v>
      </c>
      <c r="T32" s="175">
        <v>3649578.9233107259</v>
      </c>
      <c r="U32" s="183">
        <v>3105158.1203415031</v>
      </c>
      <c r="V32" s="182">
        <v>3409197.0820204746</v>
      </c>
      <c r="W32" s="175">
        <v>3223535.9372176146</v>
      </c>
      <c r="X32" s="175">
        <v>3284270.5293997275</v>
      </c>
      <c r="Y32" s="183">
        <v>3232219.0502844029</v>
      </c>
      <c r="Z32" s="182">
        <v>3392872.6322302935</v>
      </c>
      <c r="AA32" s="175">
        <v>3401440.5526481159</v>
      </c>
      <c r="AB32" s="175">
        <v>3534960.9539675899</v>
      </c>
      <c r="AC32" s="183">
        <v>3485915.0780618056</v>
      </c>
      <c r="AD32" s="182">
        <v>3625910.9895755737</v>
      </c>
      <c r="AE32" s="175">
        <v>3711682.5716777402</v>
      </c>
      <c r="AF32" s="175">
        <v>3785245.852981599</v>
      </c>
      <c r="AG32" s="183">
        <v>3879653.7918049959</v>
      </c>
      <c r="AH32" s="182">
        <v>4030297.8959256629</v>
      </c>
      <c r="AI32" s="175">
        <v>4099574.38668118</v>
      </c>
      <c r="AJ32" s="175">
        <v>1546867.1536067</v>
      </c>
      <c r="AK32" s="183">
        <v>1554197.3367770996</v>
      </c>
      <c r="AL32" s="182">
        <v>1573328.2296574998</v>
      </c>
      <c r="AM32" s="175">
        <v>1714838.5284938999</v>
      </c>
      <c r="AN32" s="175">
        <v>1766120.9706142999</v>
      </c>
      <c r="AO32" s="183">
        <v>1772256.8303262999</v>
      </c>
      <c r="AP32" s="182">
        <v>1776341.6772302999</v>
      </c>
      <c r="AQ32" s="175">
        <v>1860171.4147858999</v>
      </c>
      <c r="AR32" s="175">
        <v>2150296.6263869</v>
      </c>
      <c r="AS32" s="183">
        <v>2047500.9036859001</v>
      </c>
      <c r="AT32" s="182">
        <v>2008885.7645428998</v>
      </c>
      <c r="AU32" s="175">
        <v>2040037.5331058998</v>
      </c>
      <c r="AV32" s="175">
        <v>2030982.0114208998</v>
      </c>
      <c r="AW32" s="183">
        <v>2134231.4065390001</v>
      </c>
      <c r="AX32" s="182">
        <v>2017507.5484513999</v>
      </c>
      <c r="AY32" s="175">
        <v>2000262.7776406999</v>
      </c>
      <c r="AZ32" s="175">
        <v>2085732.7136030998</v>
      </c>
      <c r="BA32" s="183">
        <v>2066547.4504804998</v>
      </c>
      <c r="BB32" s="182">
        <v>2242677.6927790996</v>
      </c>
      <c r="BC32" s="175">
        <v>2235929.5123921996</v>
      </c>
      <c r="BD32" s="175">
        <v>2554205.6595989997</v>
      </c>
      <c r="BE32" s="183">
        <v>2342065.2728558001</v>
      </c>
      <c r="BF32" s="182">
        <v>2550559.5579208001</v>
      </c>
      <c r="BG32" s="175">
        <v>2606458.5142097999</v>
      </c>
      <c r="BH32" s="175">
        <v>2472162.5892587998</v>
      </c>
      <c r="BI32" s="183">
        <v>2470575.7002394004</v>
      </c>
      <c r="BJ32" s="182">
        <v>2204667.1260000002</v>
      </c>
      <c r="BK32" s="175">
        <v>2460025.6640000003</v>
      </c>
      <c r="BL32" s="175">
        <v>2450175.5529999998</v>
      </c>
      <c r="BM32" s="183">
        <v>2251422.568</v>
      </c>
      <c r="BN32" s="182">
        <v>2166407.682</v>
      </c>
      <c r="BO32" s="175">
        <v>1980524.2475000001</v>
      </c>
      <c r="BP32" s="175">
        <v>2342942.227</v>
      </c>
      <c r="BQ32" s="183">
        <v>2356433.6830000002</v>
      </c>
      <c r="BR32" s="182">
        <v>2317069.5274999999</v>
      </c>
      <c r="BS32" s="175">
        <v>2418475.5997500001</v>
      </c>
      <c r="BT32" s="175">
        <v>2488025.3620000002</v>
      </c>
      <c r="BU32" s="183">
        <v>2477917.3777847998</v>
      </c>
      <c r="BV32" s="182">
        <v>2547259.2377567999</v>
      </c>
      <c r="BW32" s="175">
        <v>2677605.5725532002</v>
      </c>
      <c r="BX32" s="175">
        <v>2761530.1634696</v>
      </c>
      <c r="BY32" s="183">
        <v>2705874.6056897999</v>
      </c>
      <c r="BZ32" s="182">
        <v>2790276.4910464003</v>
      </c>
      <c r="CA32" s="182">
        <v>2868310.4153885995</v>
      </c>
      <c r="CB32" s="182">
        <v>3020213.3239772003</v>
      </c>
      <c r="CC32" s="182">
        <v>3197864.4237752003</v>
      </c>
      <c r="CD32" s="182">
        <v>3143755.7291744007</v>
      </c>
      <c r="CE32" s="182">
        <v>2984495.8162869997</v>
      </c>
      <c r="CF32" s="182">
        <v>3032065.7431017999</v>
      </c>
      <c r="CG32" s="182">
        <v>3063197.0241235993</v>
      </c>
      <c r="CH32" s="182">
        <v>3017051.5680668997</v>
      </c>
      <c r="CI32" s="182">
        <v>3330559.6716383998</v>
      </c>
      <c r="CJ32" s="182">
        <v>3356219.7718667993</v>
      </c>
      <c r="CK32" s="182">
        <v>3191908.2103772997</v>
      </c>
      <c r="CL32" s="182">
        <v>2498372.7408151999</v>
      </c>
      <c r="CM32" s="182">
        <v>2504834.3616058002</v>
      </c>
      <c r="CN32" s="182">
        <v>2388036.0997313</v>
      </c>
      <c r="CO32" s="182">
        <v>2371949.6796398996</v>
      </c>
      <c r="CP32" s="182">
        <v>1749056.8907044998</v>
      </c>
      <c r="CQ32" s="182">
        <v>2144039.9448362999</v>
      </c>
      <c r="CR32" s="182">
        <v>2294022.8662553998</v>
      </c>
      <c r="CS32" s="182">
        <v>2473341.1448841998</v>
      </c>
      <c r="CT32" s="182">
        <v>2539329.9551251996</v>
      </c>
      <c r="CU32" s="182">
        <v>2697882.4535424164</v>
      </c>
      <c r="CV32" s="182">
        <v>2799139.1220427877</v>
      </c>
      <c r="CW32" s="182">
        <v>2792770.1783925854</v>
      </c>
    </row>
    <row r="33" spans="1:101" ht="13" x14ac:dyDescent="0.3">
      <c r="A33" s="203"/>
      <c r="B33" s="10" t="s">
        <v>4</v>
      </c>
      <c r="C33" s="199" t="s">
        <v>24</v>
      </c>
      <c r="D33" s="198">
        <v>150139.1</v>
      </c>
      <c r="E33" s="194">
        <v>187228.7555</v>
      </c>
      <c r="F33" s="194">
        <v>275416.7855</v>
      </c>
      <c r="G33" s="194">
        <v>1023517.5305348</v>
      </c>
      <c r="H33" s="194">
        <v>236469.24926719998</v>
      </c>
      <c r="I33" s="194">
        <v>205087.5994832</v>
      </c>
      <c r="J33" s="190">
        <v>214378.04974739999</v>
      </c>
      <c r="K33" s="175">
        <v>238279.13962579999</v>
      </c>
      <c r="L33" s="175">
        <v>421057.78939980001</v>
      </c>
      <c r="M33" s="183">
        <v>889208.96534358233</v>
      </c>
      <c r="N33" s="182">
        <v>977318.88244500011</v>
      </c>
      <c r="O33" s="175">
        <v>986128.54843299999</v>
      </c>
      <c r="P33" s="175">
        <v>996145.13811329997</v>
      </c>
      <c r="Q33" s="183">
        <v>731744.52700137999</v>
      </c>
      <c r="R33" s="182">
        <v>666130.71113970003</v>
      </c>
      <c r="S33" s="175">
        <v>731551.7333046</v>
      </c>
      <c r="T33" s="175">
        <v>622398.42016939993</v>
      </c>
      <c r="U33" s="183">
        <v>51588.288673500974</v>
      </c>
      <c r="V33" s="182">
        <v>84155.444424200003</v>
      </c>
      <c r="W33" s="175">
        <v>80489.491762299993</v>
      </c>
      <c r="X33" s="175">
        <v>80487.760862300012</v>
      </c>
      <c r="Y33" s="183">
        <v>85238.36471211999</v>
      </c>
      <c r="Z33" s="182">
        <v>224434.45107211999</v>
      </c>
      <c r="AA33" s="175">
        <v>389327.63907212002</v>
      </c>
      <c r="AB33" s="175">
        <v>265250.09907212004</v>
      </c>
      <c r="AC33" s="183">
        <v>283101.36112641997</v>
      </c>
      <c r="AD33" s="182">
        <v>343588.96662641998</v>
      </c>
      <c r="AE33" s="175">
        <v>138633.23662642</v>
      </c>
      <c r="AF33" s="175">
        <v>137094.07662641999</v>
      </c>
      <c r="AG33" s="183">
        <v>100212.13440465</v>
      </c>
      <c r="AH33" s="182">
        <v>0</v>
      </c>
      <c r="AI33" s="175">
        <v>0</v>
      </c>
      <c r="AJ33" s="175">
        <v>0</v>
      </c>
      <c r="AK33" s="183">
        <v>0</v>
      </c>
      <c r="AL33" s="182">
        <v>0</v>
      </c>
      <c r="AM33" s="175">
        <v>0</v>
      </c>
      <c r="AN33" s="175">
        <v>0</v>
      </c>
      <c r="AO33" s="183">
        <v>0</v>
      </c>
      <c r="AP33" s="182">
        <v>0</v>
      </c>
      <c r="AQ33" s="175">
        <v>0</v>
      </c>
      <c r="AR33" s="175">
        <v>0</v>
      </c>
      <c r="AS33" s="183">
        <v>0</v>
      </c>
      <c r="AT33" s="182">
        <v>0</v>
      </c>
      <c r="AU33" s="175">
        <v>0</v>
      </c>
      <c r="AV33" s="175">
        <v>0</v>
      </c>
      <c r="AW33" s="183">
        <v>0</v>
      </c>
      <c r="AX33" s="182">
        <v>0</v>
      </c>
      <c r="AY33" s="175">
        <v>0</v>
      </c>
      <c r="AZ33" s="175">
        <v>0</v>
      </c>
      <c r="BA33" s="183">
        <v>0</v>
      </c>
      <c r="BB33" s="182">
        <v>0</v>
      </c>
      <c r="BC33" s="175">
        <v>0</v>
      </c>
      <c r="BD33" s="175">
        <v>0</v>
      </c>
      <c r="BE33" s="183">
        <v>0</v>
      </c>
      <c r="BF33" s="182">
        <v>0</v>
      </c>
      <c r="BG33" s="175">
        <v>0</v>
      </c>
      <c r="BH33" s="175">
        <v>0</v>
      </c>
      <c r="BI33" s="183">
        <v>0</v>
      </c>
      <c r="BJ33" s="182">
        <v>0</v>
      </c>
      <c r="BK33" s="175">
        <v>0</v>
      </c>
      <c r="BL33" s="175">
        <v>0</v>
      </c>
      <c r="BM33" s="183">
        <v>0</v>
      </c>
      <c r="BN33" s="182">
        <v>0</v>
      </c>
      <c r="BO33" s="175">
        <v>0</v>
      </c>
      <c r="BP33" s="175">
        <v>0</v>
      </c>
      <c r="BQ33" s="183">
        <v>0</v>
      </c>
      <c r="BR33" s="182">
        <v>0</v>
      </c>
      <c r="BS33" s="175">
        <v>0</v>
      </c>
      <c r="BT33" s="175">
        <v>0</v>
      </c>
      <c r="BU33" s="183">
        <v>0</v>
      </c>
      <c r="BV33" s="182">
        <v>0</v>
      </c>
      <c r="BW33" s="175">
        <v>0</v>
      </c>
      <c r="BX33" s="175">
        <v>0</v>
      </c>
      <c r="BY33" s="183">
        <v>0</v>
      </c>
      <c r="BZ33" s="182">
        <v>0</v>
      </c>
      <c r="CA33" s="182">
        <v>0</v>
      </c>
      <c r="CB33" s="182">
        <v>0</v>
      </c>
      <c r="CC33" s="182">
        <v>0</v>
      </c>
      <c r="CD33" s="182">
        <v>0</v>
      </c>
      <c r="CE33" s="182">
        <v>0</v>
      </c>
      <c r="CF33" s="182">
        <v>0</v>
      </c>
      <c r="CG33" s="182">
        <v>0</v>
      </c>
      <c r="CH33" s="182">
        <v>0</v>
      </c>
      <c r="CI33" s="182">
        <v>0</v>
      </c>
      <c r="CJ33" s="182">
        <v>0</v>
      </c>
      <c r="CK33" s="182">
        <v>0</v>
      </c>
      <c r="CL33" s="182">
        <v>0</v>
      </c>
      <c r="CM33" s="182">
        <v>0</v>
      </c>
      <c r="CN33" s="182">
        <v>0</v>
      </c>
      <c r="CO33" s="182">
        <v>0</v>
      </c>
      <c r="CP33" s="182">
        <v>0</v>
      </c>
      <c r="CQ33" s="182">
        <v>0</v>
      </c>
      <c r="CR33" s="182">
        <v>0</v>
      </c>
      <c r="CS33" s="182">
        <v>0</v>
      </c>
      <c r="CT33" s="182">
        <v>0</v>
      </c>
      <c r="CU33" s="182">
        <v>0</v>
      </c>
      <c r="CV33" s="182">
        <v>0</v>
      </c>
      <c r="CW33" s="182">
        <v>0</v>
      </c>
    </row>
    <row r="34" spans="1:101" ht="13" x14ac:dyDescent="0.3">
      <c r="A34" s="203"/>
      <c r="B34" s="10" t="s">
        <v>4</v>
      </c>
      <c r="C34" s="199" t="s">
        <v>25</v>
      </c>
      <c r="D34" s="198">
        <v>0</v>
      </c>
      <c r="E34" s="194">
        <v>0</v>
      </c>
      <c r="F34" s="194">
        <v>0</v>
      </c>
      <c r="G34" s="194">
        <v>0</v>
      </c>
      <c r="H34" s="194">
        <v>6638.9</v>
      </c>
      <c r="I34" s="194">
        <v>7549.8</v>
      </c>
      <c r="J34" s="190">
        <v>7549.8</v>
      </c>
      <c r="K34" s="175">
        <v>7549.8</v>
      </c>
      <c r="L34" s="175">
        <v>8412.5999999999985</v>
      </c>
      <c r="M34" s="183">
        <v>8412.5999999999985</v>
      </c>
      <c r="N34" s="182">
        <v>8412.5999999999985</v>
      </c>
      <c r="O34" s="175">
        <v>4629.5</v>
      </c>
      <c r="P34" s="175">
        <v>4629.5</v>
      </c>
      <c r="Q34" s="183">
        <v>4629.5</v>
      </c>
      <c r="R34" s="182">
        <v>4629.5</v>
      </c>
      <c r="S34" s="175">
        <v>0</v>
      </c>
      <c r="T34" s="175">
        <v>0</v>
      </c>
      <c r="U34" s="183">
        <v>0</v>
      </c>
      <c r="V34" s="182">
        <v>0</v>
      </c>
      <c r="W34" s="175">
        <v>0</v>
      </c>
      <c r="X34" s="175">
        <v>0</v>
      </c>
      <c r="Y34" s="183">
        <v>0</v>
      </c>
      <c r="Z34" s="182">
        <v>0</v>
      </c>
      <c r="AA34" s="175">
        <v>0</v>
      </c>
      <c r="AB34" s="175">
        <v>0</v>
      </c>
      <c r="AC34" s="183">
        <v>0</v>
      </c>
      <c r="AD34" s="182">
        <v>0</v>
      </c>
      <c r="AE34" s="175">
        <v>0</v>
      </c>
      <c r="AF34" s="175">
        <v>0</v>
      </c>
      <c r="AG34" s="183">
        <v>0</v>
      </c>
      <c r="AH34" s="182">
        <v>0</v>
      </c>
      <c r="AI34" s="175">
        <v>0</v>
      </c>
      <c r="AJ34" s="175">
        <v>0</v>
      </c>
      <c r="AK34" s="183">
        <v>0</v>
      </c>
      <c r="AL34" s="182">
        <v>0</v>
      </c>
      <c r="AM34" s="175">
        <v>0</v>
      </c>
      <c r="AN34" s="175">
        <v>0</v>
      </c>
      <c r="AO34" s="183">
        <v>0</v>
      </c>
      <c r="AP34" s="182">
        <v>0</v>
      </c>
      <c r="AQ34" s="175">
        <v>0</v>
      </c>
      <c r="AR34" s="175">
        <v>0</v>
      </c>
      <c r="AS34" s="183">
        <v>0</v>
      </c>
      <c r="AT34" s="182">
        <v>0</v>
      </c>
      <c r="AU34" s="175">
        <v>0</v>
      </c>
      <c r="AV34" s="175">
        <v>0</v>
      </c>
      <c r="AW34" s="183">
        <v>0</v>
      </c>
      <c r="AX34" s="182">
        <v>0</v>
      </c>
      <c r="AY34" s="175">
        <v>0</v>
      </c>
      <c r="AZ34" s="175">
        <v>0</v>
      </c>
      <c r="BA34" s="183">
        <v>0</v>
      </c>
      <c r="BB34" s="182">
        <v>0</v>
      </c>
      <c r="BC34" s="175">
        <v>0</v>
      </c>
      <c r="BD34" s="175">
        <v>0</v>
      </c>
      <c r="BE34" s="183">
        <v>0</v>
      </c>
      <c r="BF34" s="182">
        <v>0</v>
      </c>
      <c r="BG34" s="175">
        <v>0</v>
      </c>
      <c r="BH34" s="175">
        <v>0</v>
      </c>
      <c r="BI34" s="183">
        <v>0</v>
      </c>
      <c r="BJ34" s="182">
        <v>0</v>
      </c>
      <c r="BK34" s="175">
        <v>0</v>
      </c>
      <c r="BL34" s="175">
        <v>0</v>
      </c>
      <c r="BM34" s="183">
        <v>0</v>
      </c>
      <c r="BN34" s="182">
        <v>0</v>
      </c>
      <c r="BO34" s="175">
        <v>0</v>
      </c>
      <c r="BP34" s="175">
        <v>0</v>
      </c>
      <c r="BQ34" s="183">
        <v>0</v>
      </c>
      <c r="BR34" s="182">
        <v>0</v>
      </c>
      <c r="BS34" s="175">
        <v>0</v>
      </c>
      <c r="BT34" s="175">
        <v>0</v>
      </c>
      <c r="BU34" s="183">
        <v>0</v>
      </c>
      <c r="BV34" s="182">
        <v>0</v>
      </c>
      <c r="BW34" s="175">
        <v>0</v>
      </c>
      <c r="BX34" s="175">
        <v>0</v>
      </c>
      <c r="BY34" s="183">
        <v>0</v>
      </c>
      <c r="BZ34" s="182">
        <v>0</v>
      </c>
      <c r="CA34" s="182">
        <v>0</v>
      </c>
      <c r="CB34" s="182">
        <v>0</v>
      </c>
      <c r="CC34" s="182">
        <v>0</v>
      </c>
      <c r="CD34" s="182">
        <v>0</v>
      </c>
      <c r="CE34" s="182">
        <v>0</v>
      </c>
      <c r="CF34" s="182">
        <v>0</v>
      </c>
      <c r="CG34" s="182">
        <v>0</v>
      </c>
      <c r="CH34" s="182">
        <v>0</v>
      </c>
      <c r="CI34" s="182">
        <v>0</v>
      </c>
      <c r="CJ34" s="182">
        <v>0</v>
      </c>
      <c r="CK34" s="182">
        <v>0</v>
      </c>
      <c r="CL34" s="182">
        <v>0</v>
      </c>
      <c r="CM34" s="182">
        <v>0</v>
      </c>
      <c r="CN34" s="182">
        <v>0</v>
      </c>
      <c r="CO34" s="182">
        <v>0</v>
      </c>
      <c r="CP34" s="182">
        <v>0</v>
      </c>
      <c r="CQ34" s="182">
        <v>0</v>
      </c>
      <c r="CR34" s="182">
        <v>0</v>
      </c>
      <c r="CS34" s="182">
        <v>0</v>
      </c>
      <c r="CT34" s="182">
        <v>0</v>
      </c>
      <c r="CU34" s="182">
        <v>0</v>
      </c>
      <c r="CV34" s="182">
        <v>0</v>
      </c>
      <c r="CW34" s="182">
        <v>0</v>
      </c>
    </row>
    <row r="35" spans="1:101" ht="13" x14ac:dyDescent="0.3">
      <c r="A35" s="203"/>
      <c r="B35" s="10" t="s">
        <v>4</v>
      </c>
      <c r="C35" s="199" t="s">
        <v>65</v>
      </c>
      <c r="D35" s="198">
        <v>1209543.4418759993</v>
      </c>
      <c r="E35" s="194">
        <v>2094780.1234330963</v>
      </c>
      <c r="F35" s="194">
        <v>4333747.482402999</v>
      </c>
      <c r="G35" s="194">
        <v>4463729.7356885988</v>
      </c>
      <c r="H35" s="194">
        <v>6355637.1263903994</v>
      </c>
      <c r="I35" s="194">
        <v>8796092.0943234004</v>
      </c>
      <c r="J35" s="190">
        <v>8412739.363777902</v>
      </c>
      <c r="K35" s="175">
        <v>8693581.013307292</v>
      </c>
      <c r="L35" s="175">
        <v>8884989.3928249981</v>
      </c>
      <c r="M35" s="183">
        <v>8734576.4235045537</v>
      </c>
      <c r="N35" s="182">
        <v>9492317.5880289134</v>
      </c>
      <c r="O35" s="175">
        <v>11745118.576414565</v>
      </c>
      <c r="P35" s="175">
        <v>12739425.211969934</v>
      </c>
      <c r="Q35" s="183">
        <v>12445714.715382308</v>
      </c>
      <c r="R35" s="182">
        <v>12702048.958473064</v>
      </c>
      <c r="S35" s="175">
        <v>13239731.862659115</v>
      </c>
      <c r="T35" s="175">
        <v>14323272.856395481</v>
      </c>
      <c r="U35" s="183">
        <v>14210441.851038143</v>
      </c>
      <c r="V35" s="182">
        <v>15070771.197972462</v>
      </c>
      <c r="W35" s="175">
        <v>16841413.347372591</v>
      </c>
      <c r="X35" s="175">
        <v>18731840.760727454</v>
      </c>
      <c r="Y35" s="183">
        <v>21603447.317774944</v>
      </c>
      <c r="Z35" s="182">
        <v>23870283.398792382</v>
      </c>
      <c r="AA35" s="175">
        <v>25386307.202658359</v>
      </c>
      <c r="AB35" s="175">
        <v>25090409.544412717</v>
      </c>
      <c r="AC35" s="183">
        <v>25838300.283219069</v>
      </c>
      <c r="AD35" s="182">
        <v>26571600.977267098</v>
      </c>
      <c r="AE35" s="175">
        <v>28377846.228501089</v>
      </c>
      <c r="AF35" s="175">
        <v>27226077.84147957</v>
      </c>
      <c r="AG35" s="183">
        <v>26016049.635570455</v>
      </c>
      <c r="AH35" s="182">
        <v>26989289.981214575</v>
      </c>
      <c r="AI35" s="175">
        <v>30708154.004682343</v>
      </c>
      <c r="AJ35" s="175">
        <v>31494781.414637744</v>
      </c>
      <c r="AK35" s="183">
        <v>33856721.693618201</v>
      </c>
      <c r="AL35" s="182">
        <v>34003351.742431864</v>
      </c>
      <c r="AM35" s="175">
        <v>33295160.702375956</v>
      </c>
      <c r="AN35" s="175">
        <v>33061667.67873767</v>
      </c>
      <c r="AO35" s="183">
        <v>32509154.270888124</v>
      </c>
      <c r="AP35" s="182">
        <v>33609688.932810061</v>
      </c>
      <c r="AQ35" s="175">
        <v>33473300.961522602</v>
      </c>
      <c r="AR35" s="175">
        <v>35039620.795791604</v>
      </c>
      <c r="AS35" s="183">
        <v>35779280.650126055</v>
      </c>
      <c r="AT35" s="182">
        <v>36367100.19415655</v>
      </c>
      <c r="AU35" s="175">
        <v>37184512.012486428</v>
      </c>
      <c r="AV35" s="175">
        <v>38469918.295022964</v>
      </c>
      <c r="AW35" s="183">
        <v>42084180.552432574</v>
      </c>
      <c r="AX35" s="182">
        <v>40398576.418937787</v>
      </c>
      <c r="AY35" s="175">
        <v>39635366.696226314</v>
      </c>
      <c r="AZ35" s="175">
        <v>40294598.108763345</v>
      </c>
      <c r="BA35" s="183">
        <v>38071344.964645267</v>
      </c>
      <c r="BB35" s="182">
        <v>39541035.427840374</v>
      </c>
      <c r="BC35" s="175">
        <v>40572876.216307327</v>
      </c>
      <c r="BD35" s="175">
        <v>39981130.703282803</v>
      </c>
      <c r="BE35" s="183">
        <v>41164268.77294232</v>
      </c>
      <c r="BF35" s="182">
        <v>42092134.125604391</v>
      </c>
      <c r="BG35" s="175">
        <v>45567536.989848681</v>
      </c>
      <c r="BH35" s="175">
        <v>44807350.800575227</v>
      </c>
      <c r="BI35" s="183">
        <v>40676615.662228785</v>
      </c>
      <c r="BJ35" s="182">
        <v>46756140.6416099</v>
      </c>
      <c r="BK35" s="175">
        <v>46674091.958213665</v>
      </c>
      <c r="BL35" s="175">
        <v>46510632.214609899</v>
      </c>
      <c r="BM35" s="183">
        <v>41022288.278046131</v>
      </c>
      <c r="BN35" s="182">
        <v>37263662.914953768</v>
      </c>
      <c r="BO35" s="175">
        <v>41027743.002141975</v>
      </c>
      <c r="BP35" s="175">
        <v>40822910.85715612</v>
      </c>
      <c r="BQ35" s="183">
        <v>40199117.097602583</v>
      </c>
      <c r="BR35" s="182">
        <v>39019884.935605541</v>
      </c>
      <c r="BS35" s="175">
        <v>40015503.499937095</v>
      </c>
      <c r="BT35" s="175">
        <v>40649639.576875746</v>
      </c>
      <c r="BU35" s="183">
        <v>37314819.239365667</v>
      </c>
      <c r="BV35" s="182">
        <v>37587203.942356616</v>
      </c>
      <c r="BW35" s="175">
        <v>47399087.840711549</v>
      </c>
      <c r="BX35" s="175">
        <v>49961226.089556195</v>
      </c>
      <c r="BY35" s="183">
        <v>49568495.289034873</v>
      </c>
      <c r="BZ35" s="182">
        <v>47391736.415862031</v>
      </c>
      <c r="CA35" s="182">
        <v>45898133.628032111</v>
      </c>
      <c r="CB35" s="182">
        <v>44214728.88559781</v>
      </c>
      <c r="CC35" s="182">
        <v>41443406.926027812</v>
      </c>
      <c r="CD35" s="182">
        <v>44286263.333233885</v>
      </c>
      <c r="CE35" s="182">
        <v>43852444.420167431</v>
      </c>
      <c r="CF35" s="182">
        <v>44574185.713814721</v>
      </c>
      <c r="CG35" s="182">
        <v>40017145.252823807</v>
      </c>
      <c r="CH35" s="182">
        <v>48795534.115025729</v>
      </c>
      <c r="CI35" s="182">
        <v>52399273.452330552</v>
      </c>
      <c r="CJ35" s="182">
        <v>51985573.82264211</v>
      </c>
      <c r="CK35" s="182">
        <v>48309399.648856424</v>
      </c>
      <c r="CL35" s="182">
        <v>52673092.521979645</v>
      </c>
      <c r="CM35" s="182">
        <v>49996744.290468954</v>
      </c>
      <c r="CN35" s="182">
        <v>49630960.86129494</v>
      </c>
      <c r="CO35" s="182">
        <v>47809222.009411216</v>
      </c>
      <c r="CP35" s="182">
        <v>45098861.637081556</v>
      </c>
      <c r="CQ35" s="182">
        <v>72040113.352808505</v>
      </c>
      <c r="CR35" s="182">
        <v>74456445.403172106</v>
      </c>
      <c r="CS35" s="182">
        <v>62031326.603990726</v>
      </c>
      <c r="CT35" s="182">
        <v>69151975.724137485</v>
      </c>
      <c r="CU35" s="182">
        <v>73078684.620156214</v>
      </c>
      <c r="CV35" s="182">
        <v>76820973.249915168</v>
      </c>
      <c r="CW35" s="182">
        <v>76698414.276904076</v>
      </c>
    </row>
    <row r="36" spans="1:101" ht="13" x14ac:dyDescent="0.3">
      <c r="A36" s="203"/>
      <c r="B36" s="10" t="s">
        <v>4</v>
      </c>
      <c r="C36" s="199" t="s">
        <v>26</v>
      </c>
      <c r="D36" s="198">
        <v>675280</v>
      </c>
      <c r="E36" s="194">
        <v>675280</v>
      </c>
      <c r="F36" s="194">
        <v>675280</v>
      </c>
      <c r="G36" s="194">
        <v>0</v>
      </c>
      <c r="H36" s="194">
        <v>0</v>
      </c>
      <c r="I36" s="194">
        <v>0</v>
      </c>
      <c r="J36" s="190">
        <v>0</v>
      </c>
      <c r="K36" s="175">
        <v>0</v>
      </c>
      <c r="L36" s="175">
        <v>0</v>
      </c>
      <c r="M36" s="183">
        <v>0</v>
      </c>
      <c r="N36" s="182">
        <v>0</v>
      </c>
      <c r="O36" s="175">
        <v>0</v>
      </c>
      <c r="P36" s="175">
        <v>0</v>
      </c>
      <c r="Q36" s="183">
        <v>0</v>
      </c>
      <c r="R36" s="182">
        <v>0</v>
      </c>
      <c r="S36" s="175">
        <v>0</v>
      </c>
      <c r="T36" s="175">
        <v>0</v>
      </c>
      <c r="U36" s="183">
        <v>0</v>
      </c>
      <c r="V36" s="182">
        <v>0</v>
      </c>
      <c r="W36" s="175">
        <v>0</v>
      </c>
      <c r="X36" s="175">
        <v>0</v>
      </c>
      <c r="Y36" s="183">
        <v>0</v>
      </c>
      <c r="Z36" s="182">
        <v>0</v>
      </c>
      <c r="AA36" s="175">
        <v>0</v>
      </c>
      <c r="AB36" s="175">
        <v>0</v>
      </c>
      <c r="AC36" s="183">
        <v>0</v>
      </c>
      <c r="AD36" s="182">
        <v>0</v>
      </c>
      <c r="AE36" s="175">
        <v>0</v>
      </c>
      <c r="AF36" s="175">
        <v>0</v>
      </c>
      <c r="AG36" s="183">
        <v>0</v>
      </c>
      <c r="AH36" s="182">
        <v>0</v>
      </c>
      <c r="AI36" s="175">
        <v>0</v>
      </c>
      <c r="AJ36" s="175">
        <v>0</v>
      </c>
      <c r="AK36" s="183">
        <v>0</v>
      </c>
      <c r="AL36" s="182">
        <v>0</v>
      </c>
      <c r="AM36" s="175">
        <v>0</v>
      </c>
      <c r="AN36" s="175">
        <v>0</v>
      </c>
      <c r="AO36" s="183">
        <v>0</v>
      </c>
      <c r="AP36" s="182">
        <v>0</v>
      </c>
      <c r="AQ36" s="175">
        <v>0</v>
      </c>
      <c r="AR36" s="175">
        <v>0</v>
      </c>
      <c r="AS36" s="183">
        <v>0</v>
      </c>
      <c r="AT36" s="182">
        <v>0</v>
      </c>
      <c r="AU36" s="175">
        <v>0</v>
      </c>
      <c r="AV36" s="175">
        <v>0</v>
      </c>
      <c r="AW36" s="183">
        <v>0</v>
      </c>
      <c r="AX36" s="182">
        <v>0</v>
      </c>
      <c r="AY36" s="175">
        <v>0</v>
      </c>
      <c r="AZ36" s="175">
        <v>0</v>
      </c>
      <c r="BA36" s="183">
        <v>0</v>
      </c>
      <c r="BB36" s="182">
        <v>0</v>
      </c>
      <c r="BC36" s="175">
        <v>0</v>
      </c>
      <c r="BD36" s="175">
        <v>0</v>
      </c>
      <c r="BE36" s="183">
        <v>0</v>
      </c>
      <c r="BF36" s="182">
        <v>0</v>
      </c>
      <c r="BG36" s="175">
        <v>0</v>
      </c>
      <c r="BH36" s="175">
        <v>0</v>
      </c>
      <c r="BI36" s="183">
        <v>0</v>
      </c>
      <c r="BJ36" s="182">
        <v>0</v>
      </c>
      <c r="BK36" s="175">
        <v>0</v>
      </c>
      <c r="BL36" s="175">
        <v>0</v>
      </c>
      <c r="BM36" s="183">
        <v>0</v>
      </c>
      <c r="BN36" s="182">
        <v>0</v>
      </c>
      <c r="BO36" s="175">
        <v>0</v>
      </c>
      <c r="BP36" s="175">
        <v>0</v>
      </c>
      <c r="BQ36" s="183">
        <v>0</v>
      </c>
      <c r="BR36" s="182">
        <v>0</v>
      </c>
      <c r="BS36" s="175">
        <v>0</v>
      </c>
      <c r="BT36" s="175">
        <v>0</v>
      </c>
      <c r="BU36" s="183">
        <v>0</v>
      </c>
      <c r="BV36" s="182">
        <v>0</v>
      </c>
      <c r="BW36" s="175">
        <v>0</v>
      </c>
      <c r="BX36" s="175">
        <v>0</v>
      </c>
      <c r="BY36" s="183">
        <v>0</v>
      </c>
      <c r="BZ36" s="182">
        <v>0</v>
      </c>
      <c r="CA36" s="182">
        <v>0</v>
      </c>
      <c r="CB36" s="182">
        <v>0</v>
      </c>
      <c r="CC36" s="182">
        <v>0</v>
      </c>
      <c r="CD36" s="182">
        <v>0</v>
      </c>
      <c r="CE36" s="182">
        <v>0</v>
      </c>
      <c r="CF36" s="182">
        <v>0</v>
      </c>
      <c r="CG36" s="182">
        <v>0</v>
      </c>
      <c r="CH36" s="182">
        <v>0</v>
      </c>
      <c r="CI36" s="182">
        <v>0</v>
      </c>
      <c r="CJ36" s="182">
        <v>0</v>
      </c>
      <c r="CK36" s="182">
        <v>0</v>
      </c>
      <c r="CL36" s="182">
        <v>0</v>
      </c>
      <c r="CM36" s="182">
        <v>0</v>
      </c>
      <c r="CN36" s="182">
        <v>0</v>
      </c>
      <c r="CO36" s="182">
        <v>0</v>
      </c>
      <c r="CP36" s="182">
        <v>0</v>
      </c>
      <c r="CQ36" s="182">
        <v>0</v>
      </c>
      <c r="CR36" s="182">
        <v>0</v>
      </c>
      <c r="CS36" s="182">
        <v>0</v>
      </c>
      <c r="CT36" s="182">
        <v>0</v>
      </c>
      <c r="CU36" s="182">
        <v>0</v>
      </c>
      <c r="CV36" s="182">
        <v>0</v>
      </c>
      <c r="CW36" s="182">
        <v>0</v>
      </c>
    </row>
    <row r="37" spans="1:101" ht="13" x14ac:dyDescent="0.3">
      <c r="A37" s="203"/>
      <c r="B37" s="10" t="s">
        <v>4</v>
      </c>
      <c r="C37" s="199" t="s">
        <v>86</v>
      </c>
      <c r="D37" s="198"/>
      <c r="E37" s="194"/>
      <c r="F37" s="194"/>
      <c r="G37" s="194"/>
      <c r="H37" s="194"/>
      <c r="I37" s="194"/>
      <c r="J37" s="190"/>
      <c r="K37" s="175"/>
      <c r="L37" s="175"/>
      <c r="M37" s="183"/>
      <c r="N37" s="182"/>
      <c r="O37" s="175"/>
      <c r="P37" s="175"/>
      <c r="Q37" s="183"/>
      <c r="R37" s="182"/>
      <c r="S37" s="175"/>
      <c r="T37" s="175"/>
      <c r="U37" s="183"/>
      <c r="V37" s="182"/>
      <c r="W37" s="175"/>
      <c r="X37" s="175"/>
      <c r="Y37" s="183"/>
      <c r="Z37" s="182"/>
      <c r="AA37" s="175"/>
      <c r="AB37" s="175"/>
      <c r="AC37" s="183"/>
      <c r="AD37" s="182"/>
      <c r="AE37" s="175"/>
      <c r="AF37" s="175"/>
      <c r="AG37" s="183"/>
      <c r="AH37" s="182"/>
      <c r="AI37" s="175"/>
      <c r="AJ37" s="175"/>
      <c r="AK37" s="183"/>
      <c r="AL37" s="182"/>
      <c r="AM37" s="175"/>
      <c r="AN37" s="175"/>
      <c r="AO37" s="183"/>
      <c r="AP37" s="182"/>
      <c r="AQ37" s="175"/>
      <c r="AR37" s="175"/>
      <c r="AS37" s="183"/>
      <c r="AT37" s="182"/>
      <c r="AU37" s="175"/>
      <c r="AV37" s="175"/>
      <c r="AW37" s="183"/>
      <c r="AX37" s="182"/>
      <c r="AY37" s="175"/>
      <c r="AZ37" s="175"/>
      <c r="BA37" s="183"/>
      <c r="BB37" s="182"/>
      <c r="BC37" s="175"/>
      <c r="BD37" s="175"/>
      <c r="BE37" s="183"/>
      <c r="BF37" s="182">
        <v>510605.24222100014</v>
      </c>
      <c r="BG37" s="175">
        <v>1426486.0331470002</v>
      </c>
      <c r="BH37" s="175">
        <v>1927829.6187929998</v>
      </c>
      <c r="BI37" s="183">
        <v>4275376.7982739992</v>
      </c>
      <c r="BJ37" s="182">
        <v>4141816.6267240006</v>
      </c>
      <c r="BK37" s="175">
        <v>4385168.4111410007</v>
      </c>
      <c r="BL37" s="175">
        <v>9425104.5061679985</v>
      </c>
      <c r="BM37" s="183">
        <v>9865685.8074910026</v>
      </c>
      <c r="BN37" s="182">
        <v>10431465.161302004</v>
      </c>
      <c r="BO37" s="175">
        <v>10867931.668777999</v>
      </c>
      <c r="BP37" s="175">
        <v>11598925.460236004</v>
      </c>
      <c r="BQ37" s="183">
        <v>11450309.452791996</v>
      </c>
      <c r="BR37" s="182">
        <v>11405208.815507997</v>
      </c>
      <c r="BS37" s="175">
        <v>11603337.384592997</v>
      </c>
      <c r="BT37" s="175">
        <v>11579704.107229998</v>
      </c>
      <c r="BU37" s="183">
        <v>11221099.365349</v>
      </c>
      <c r="BV37" s="182">
        <v>11533030.976879999</v>
      </c>
      <c r="BW37" s="175">
        <v>12194218.265449999</v>
      </c>
      <c r="BX37" s="175">
        <v>12594750.162292</v>
      </c>
      <c r="BY37" s="183">
        <v>12406528.694145998</v>
      </c>
      <c r="BZ37" s="182">
        <v>13141041.245590998</v>
      </c>
      <c r="CA37" s="182">
        <v>14632780.334791999</v>
      </c>
      <c r="CB37" s="182">
        <v>15909386.806159001</v>
      </c>
      <c r="CC37" s="182">
        <v>14805373.362999998</v>
      </c>
      <c r="CD37" s="182">
        <v>15277102.194193</v>
      </c>
      <c r="CE37" s="182">
        <v>16399995.349140001</v>
      </c>
      <c r="CF37" s="182">
        <v>16778611.62032</v>
      </c>
      <c r="CG37" s="182">
        <v>14019562.3690916</v>
      </c>
      <c r="CH37" s="182">
        <v>14793995.998737</v>
      </c>
      <c r="CI37" s="182">
        <v>14926906.795922</v>
      </c>
      <c r="CJ37" s="182">
        <v>15974459.322488999</v>
      </c>
      <c r="CK37" s="182">
        <v>14279194.083009001</v>
      </c>
      <c r="CL37" s="182">
        <v>15335041.715142</v>
      </c>
      <c r="CM37" s="182">
        <v>16093977.248560999</v>
      </c>
      <c r="CN37" s="182">
        <v>18302918.026517998</v>
      </c>
      <c r="CO37" s="182">
        <v>17177052.082803998</v>
      </c>
      <c r="CP37" s="182">
        <v>19702683.841147002</v>
      </c>
      <c r="CQ37" s="182">
        <v>21508993.767553002</v>
      </c>
      <c r="CR37" s="182">
        <v>22591376.320333999</v>
      </c>
      <c r="CS37" s="182">
        <v>23096050.411564998</v>
      </c>
      <c r="CT37" s="182">
        <v>21929615.021554999</v>
      </c>
      <c r="CU37" s="182">
        <v>23717703.083972</v>
      </c>
      <c r="CV37" s="182">
        <v>25185219.303861998</v>
      </c>
      <c r="CW37" s="182">
        <v>25541274.399485998</v>
      </c>
    </row>
    <row r="38" spans="1:101" ht="7.5" hidden="1" customHeight="1" x14ac:dyDescent="0.25">
      <c r="A38" s="203"/>
      <c r="B38" s="28"/>
      <c r="C38" s="199"/>
      <c r="D38" s="199"/>
      <c r="E38" s="195"/>
      <c r="F38" s="195"/>
      <c r="G38" s="195"/>
      <c r="H38" s="195"/>
      <c r="I38" s="195"/>
      <c r="J38" s="191"/>
      <c r="K38" s="176"/>
      <c r="L38" s="176"/>
      <c r="M38" s="185"/>
      <c r="N38" s="184"/>
      <c r="O38" s="176"/>
      <c r="P38" s="176"/>
      <c r="Q38" s="185"/>
      <c r="R38" s="184"/>
      <c r="S38" s="176"/>
      <c r="T38" s="176"/>
      <c r="U38" s="185"/>
      <c r="V38" s="184"/>
      <c r="W38" s="176"/>
      <c r="X38" s="176"/>
      <c r="Y38" s="185"/>
      <c r="Z38" s="184"/>
      <c r="AA38" s="176"/>
      <c r="AB38" s="176"/>
      <c r="AC38" s="185"/>
      <c r="AD38" s="184"/>
      <c r="AE38" s="176"/>
      <c r="AF38" s="176"/>
      <c r="AG38" s="185"/>
      <c r="AH38" s="184"/>
      <c r="AI38" s="176"/>
      <c r="AJ38" s="176"/>
      <c r="AK38" s="185"/>
      <c r="AL38" s="184"/>
      <c r="AM38" s="176"/>
      <c r="AN38" s="176"/>
      <c r="AO38" s="185"/>
      <c r="AP38" s="184"/>
      <c r="AQ38" s="176"/>
      <c r="AR38" s="176"/>
      <c r="AS38" s="185"/>
      <c r="AT38" s="184"/>
      <c r="AU38" s="176"/>
      <c r="AV38" s="176"/>
      <c r="AW38" s="185"/>
      <c r="AX38" s="184"/>
      <c r="AY38" s="176"/>
      <c r="AZ38" s="176"/>
      <c r="BA38" s="185"/>
      <c r="BB38" s="184"/>
      <c r="BC38" s="176"/>
      <c r="BD38" s="176"/>
      <c r="BE38" s="185"/>
      <c r="BF38" s="184"/>
      <c r="BG38" s="176"/>
      <c r="BH38" s="176"/>
      <c r="BI38" s="185"/>
      <c r="BJ38" s="184"/>
      <c r="BK38" s="176"/>
      <c r="BL38" s="176"/>
      <c r="BM38" s="185"/>
      <c r="BN38" s="184"/>
      <c r="BO38" s="176"/>
      <c r="BP38" s="176"/>
      <c r="BQ38" s="185"/>
      <c r="BR38" s="184"/>
      <c r="BS38" s="176"/>
      <c r="BT38" s="176"/>
      <c r="BU38" s="185"/>
      <c r="BV38" s="184"/>
      <c r="BW38" s="176"/>
      <c r="BX38" s="176"/>
      <c r="BY38" s="185"/>
      <c r="BZ38" s="184"/>
      <c r="CA38" s="184"/>
      <c r="CB38" s="184"/>
      <c r="CC38" s="184"/>
      <c r="CD38" s="184"/>
      <c r="CE38" s="184"/>
      <c r="CF38" s="184"/>
      <c r="CG38" s="184"/>
      <c r="CH38" s="184"/>
      <c r="CI38" s="184"/>
      <c r="CJ38" s="184"/>
      <c r="CK38" s="184"/>
      <c r="CL38" s="184"/>
      <c r="CM38" s="184"/>
      <c r="CN38" s="184"/>
      <c r="CO38" s="184"/>
      <c r="CP38" s="184"/>
      <c r="CQ38" s="184"/>
      <c r="CR38" s="184"/>
      <c r="CS38" s="184"/>
      <c r="CT38" s="184"/>
      <c r="CU38" s="184"/>
      <c r="CV38" s="184"/>
      <c r="CW38" s="184"/>
    </row>
    <row r="39" spans="1:101" ht="13" x14ac:dyDescent="0.3">
      <c r="A39" s="231" t="s">
        <v>73</v>
      </c>
      <c r="B39" s="232"/>
      <c r="C39" s="233"/>
      <c r="D39" s="234">
        <v>23039983.34936478</v>
      </c>
      <c r="E39" s="235">
        <v>32625104.656546552</v>
      </c>
      <c r="F39" s="235">
        <v>41193285.916993096</v>
      </c>
      <c r="G39" s="235">
        <v>58744092.586140797</v>
      </c>
      <c r="H39" s="235">
        <v>77560610.574490905</v>
      </c>
      <c r="I39" s="235">
        <v>91608611.937971979</v>
      </c>
      <c r="J39" s="236">
        <v>92770555.626435623</v>
      </c>
      <c r="K39" s="237">
        <v>100292024.78714946</v>
      </c>
      <c r="L39" s="237">
        <v>109715403.94880329</v>
      </c>
      <c r="M39" s="238">
        <v>115300570.56520632</v>
      </c>
      <c r="N39" s="239">
        <v>120999580.85500982</v>
      </c>
      <c r="O39" s="237">
        <v>118128664.84135926</v>
      </c>
      <c r="P39" s="237">
        <v>121231917.8938148</v>
      </c>
      <c r="Q39" s="238">
        <v>122607658.13463743</v>
      </c>
      <c r="R39" s="239">
        <v>125089171.26345417</v>
      </c>
      <c r="S39" s="237">
        <v>125099294.94563146</v>
      </c>
      <c r="T39" s="237">
        <v>125712962.70569174</v>
      </c>
      <c r="U39" s="238">
        <v>126852426.52774554</v>
      </c>
      <c r="V39" s="239">
        <v>134253428.2484808</v>
      </c>
      <c r="W39" s="237">
        <v>130593703.39185104</v>
      </c>
      <c r="X39" s="237">
        <v>128224096.82141128</v>
      </c>
      <c r="Y39" s="238">
        <v>130431787.66387682</v>
      </c>
      <c r="Z39" s="239">
        <v>135486950.58094454</v>
      </c>
      <c r="AA39" s="237">
        <v>141133580.6278587</v>
      </c>
      <c r="AB39" s="237">
        <v>138870441.8032712</v>
      </c>
      <c r="AC39" s="238">
        <v>138148949.37472361</v>
      </c>
      <c r="AD39" s="239">
        <v>141837697.93536025</v>
      </c>
      <c r="AE39" s="237">
        <v>142448498.22954252</v>
      </c>
      <c r="AF39" s="237">
        <v>144904112.67802545</v>
      </c>
      <c r="AG39" s="238">
        <v>139548929.53298071</v>
      </c>
      <c r="AH39" s="239">
        <v>140083892.15608257</v>
      </c>
      <c r="AI39" s="237">
        <v>140008030.64518261</v>
      </c>
      <c r="AJ39" s="237">
        <v>147954544.66124859</v>
      </c>
      <c r="AK39" s="238">
        <v>152235182.68131825</v>
      </c>
      <c r="AL39" s="239">
        <v>168834320.64196452</v>
      </c>
      <c r="AM39" s="237">
        <v>165453364.89864004</v>
      </c>
      <c r="AN39" s="237">
        <v>161188139.21667814</v>
      </c>
      <c r="AO39" s="238">
        <v>175848120.38340199</v>
      </c>
      <c r="AP39" s="239">
        <v>181871543.12722155</v>
      </c>
      <c r="AQ39" s="237">
        <v>188201383.2164349</v>
      </c>
      <c r="AR39" s="237">
        <v>185081826.66473234</v>
      </c>
      <c r="AS39" s="238">
        <v>192959730.19526011</v>
      </c>
      <c r="AT39" s="239">
        <v>195319916.45738879</v>
      </c>
      <c r="AU39" s="237">
        <v>188642580.58652583</v>
      </c>
      <c r="AV39" s="237">
        <v>201709149.36866882</v>
      </c>
      <c r="AW39" s="238">
        <v>209924242.13852108</v>
      </c>
      <c r="AX39" s="239">
        <v>205124617.42356721</v>
      </c>
      <c r="AY39" s="237">
        <v>205056021.46581933</v>
      </c>
      <c r="AZ39" s="237">
        <v>203716803.67682135</v>
      </c>
      <c r="BA39" s="238">
        <v>215141107.05864197</v>
      </c>
      <c r="BB39" s="239">
        <v>218900491.08254796</v>
      </c>
      <c r="BC39" s="237">
        <v>221930566.69829804</v>
      </c>
      <c r="BD39" s="237">
        <v>236236868.47178897</v>
      </c>
      <c r="BE39" s="238">
        <v>244171138.91935906</v>
      </c>
      <c r="BF39" s="239">
        <v>254870548.39712629</v>
      </c>
      <c r="BG39" s="237">
        <v>247671451.31841132</v>
      </c>
      <c r="BH39" s="237">
        <v>258791704.14947113</v>
      </c>
      <c r="BI39" s="238">
        <v>288687214.11373413</v>
      </c>
      <c r="BJ39" s="239">
        <v>297589611.69819421</v>
      </c>
      <c r="BK39" s="237">
        <v>305973247.27972895</v>
      </c>
      <c r="BL39" s="237">
        <v>334145394.26140553</v>
      </c>
      <c r="BM39" s="238">
        <v>334547477.78001714</v>
      </c>
      <c r="BN39" s="239">
        <v>353886814.56178856</v>
      </c>
      <c r="BO39" s="237">
        <v>350187935.61874568</v>
      </c>
      <c r="BP39" s="237">
        <v>358394024.14604819</v>
      </c>
      <c r="BQ39" s="238">
        <v>370324740.49083763</v>
      </c>
      <c r="BR39" s="239">
        <v>382072088.23102397</v>
      </c>
      <c r="BS39" s="237">
        <v>388484145.52533275</v>
      </c>
      <c r="BT39" s="237">
        <v>399744797.90434116</v>
      </c>
      <c r="BU39" s="238">
        <v>407566505.23665267</v>
      </c>
      <c r="BV39" s="239">
        <v>405886290.45512521</v>
      </c>
      <c r="BW39" s="237">
        <v>420779176.33117342</v>
      </c>
      <c r="BX39" s="237">
        <v>436496930.30176282</v>
      </c>
      <c r="BY39" s="238">
        <v>452994224.82777643</v>
      </c>
      <c r="BZ39" s="239">
        <v>473210473.61840773</v>
      </c>
      <c r="CA39" s="239">
        <v>506595882.38358855</v>
      </c>
      <c r="CB39" s="239">
        <v>516906860.74351305</v>
      </c>
      <c r="CC39" s="239">
        <v>505105880.5774284</v>
      </c>
      <c r="CD39" s="239">
        <v>565747423.18012512</v>
      </c>
      <c r="CE39" s="239">
        <v>591418879.52007639</v>
      </c>
      <c r="CF39" s="239">
        <v>628522508.507725</v>
      </c>
      <c r="CG39" s="239">
        <v>620688327.50452709</v>
      </c>
      <c r="CH39" s="239">
        <v>647527710.7171123</v>
      </c>
      <c r="CI39" s="239">
        <v>676295428.62332976</v>
      </c>
      <c r="CJ39" s="239">
        <v>703464353.98513246</v>
      </c>
      <c r="CK39" s="239">
        <v>726717483.76126611</v>
      </c>
      <c r="CL39" s="239">
        <v>737748999.91378736</v>
      </c>
      <c r="CM39" s="239">
        <v>777143849.35937667</v>
      </c>
      <c r="CN39" s="239">
        <v>832463489.62820816</v>
      </c>
      <c r="CO39" s="239">
        <v>879780201.10753298</v>
      </c>
      <c r="CP39" s="239">
        <v>894835065.07906699</v>
      </c>
      <c r="CQ39" s="239">
        <v>848336023.91664648</v>
      </c>
      <c r="CR39" s="239">
        <v>846010537.70465088</v>
      </c>
      <c r="CS39" s="239">
        <v>855317137.00695455</v>
      </c>
      <c r="CT39" s="239">
        <v>870474548.3403697</v>
      </c>
      <c r="CU39" s="239">
        <v>912522254.45594907</v>
      </c>
      <c r="CV39" s="239">
        <v>940739480.34363055</v>
      </c>
      <c r="CW39" s="239">
        <v>982923228.54931498</v>
      </c>
    </row>
    <row r="40" spans="1:101" ht="12.75" customHeight="1" x14ac:dyDescent="0.3">
      <c r="A40" s="260" t="s">
        <v>82</v>
      </c>
      <c r="B40" s="223"/>
      <c r="C40" s="240"/>
      <c r="D40" s="225">
        <v>20934083.34936478</v>
      </c>
      <c r="E40" s="226">
        <v>29780304.656546552</v>
      </c>
      <c r="F40" s="226">
        <v>37983895.916993096</v>
      </c>
      <c r="G40" s="226">
        <v>54139906.824440792</v>
      </c>
      <c r="H40" s="226">
        <v>73495019.35030207</v>
      </c>
      <c r="I40" s="226">
        <v>88410511.937971979</v>
      </c>
      <c r="J40" s="227">
        <v>88845902.482773393</v>
      </c>
      <c r="K40" s="228">
        <v>96520908.96686098</v>
      </c>
      <c r="L40" s="228">
        <v>106427559.40393199</v>
      </c>
      <c r="M40" s="229">
        <v>111197570.56520632</v>
      </c>
      <c r="N40" s="230">
        <v>116268021.25965539</v>
      </c>
      <c r="O40" s="228">
        <v>113071526.0459366</v>
      </c>
      <c r="P40" s="228">
        <v>116421011.27658023</v>
      </c>
      <c r="Q40" s="229">
        <v>119062658.13463743</v>
      </c>
      <c r="R40" s="230">
        <v>120316007.16905689</v>
      </c>
      <c r="S40" s="228">
        <v>119135068.65318528</v>
      </c>
      <c r="T40" s="228">
        <v>120712719.59002131</v>
      </c>
      <c r="U40" s="229">
        <v>121386326.52774554</v>
      </c>
      <c r="V40" s="230">
        <v>125800613.56555186</v>
      </c>
      <c r="W40" s="228">
        <v>123307697.59086446</v>
      </c>
      <c r="X40" s="228">
        <v>122150366.96496269</v>
      </c>
      <c r="Y40" s="229">
        <v>125713923.66387682</v>
      </c>
      <c r="Z40" s="230">
        <v>127332714.79660046</v>
      </c>
      <c r="AA40" s="228">
        <v>132617131.84556253</v>
      </c>
      <c r="AB40" s="228">
        <v>131799089.43885492</v>
      </c>
      <c r="AC40" s="229">
        <v>132158346.37472361</v>
      </c>
      <c r="AD40" s="230">
        <v>132319839.28373305</v>
      </c>
      <c r="AE40" s="228">
        <v>132094047.86529613</v>
      </c>
      <c r="AF40" s="228">
        <v>136103562.03827211</v>
      </c>
      <c r="AG40" s="229">
        <v>135073884.70626006</v>
      </c>
      <c r="AH40" s="230">
        <v>136008577.21752265</v>
      </c>
      <c r="AI40" s="228">
        <v>135739978.19324362</v>
      </c>
      <c r="AJ40" s="228">
        <v>143587324.07986203</v>
      </c>
      <c r="AK40" s="229">
        <v>146912996.85720205</v>
      </c>
      <c r="AL40" s="230">
        <v>164946316.1203405</v>
      </c>
      <c r="AM40" s="228">
        <v>161675529.61538494</v>
      </c>
      <c r="AN40" s="228">
        <v>157705840.71761826</v>
      </c>
      <c r="AO40" s="229">
        <v>169044060.55286056</v>
      </c>
      <c r="AP40" s="230">
        <v>180152420.35676318</v>
      </c>
      <c r="AQ40" s="228">
        <v>186314320.40246353</v>
      </c>
      <c r="AR40" s="228">
        <v>183467085.91093415</v>
      </c>
      <c r="AS40" s="229">
        <v>186675537.63075691</v>
      </c>
      <c r="AT40" s="230">
        <v>192323610.42295793</v>
      </c>
      <c r="AU40" s="228">
        <v>187006177.77721208</v>
      </c>
      <c r="AV40" s="228">
        <v>200260833.70505497</v>
      </c>
      <c r="AW40" s="229">
        <v>200005287.84107399</v>
      </c>
      <c r="AX40" s="230">
        <v>200935795.09652758</v>
      </c>
      <c r="AY40" s="228">
        <v>201546970.70190504</v>
      </c>
      <c r="AZ40" s="228">
        <v>200293722.78565863</v>
      </c>
      <c r="BA40" s="229">
        <v>203497272.14940858</v>
      </c>
      <c r="BB40" s="230">
        <v>209659035.61870921</v>
      </c>
      <c r="BC40" s="228">
        <v>214351395.65353048</v>
      </c>
      <c r="BD40" s="228">
        <v>229491055.54190564</v>
      </c>
      <c r="BE40" s="229">
        <v>231847237.98335487</v>
      </c>
      <c r="BF40" s="230">
        <v>246694126.19626194</v>
      </c>
      <c r="BG40" s="228">
        <v>241615380.82662955</v>
      </c>
      <c r="BH40" s="228">
        <v>252691730.2594361</v>
      </c>
      <c r="BI40" s="229">
        <v>278436151.33105159</v>
      </c>
      <c r="BJ40" s="230">
        <v>290136752.57393414</v>
      </c>
      <c r="BK40" s="228">
        <v>298584623.02344912</v>
      </c>
      <c r="BL40" s="228">
        <v>327455477.81888902</v>
      </c>
      <c r="BM40" s="229">
        <v>326619380.81887907</v>
      </c>
      <c r="BN40" s="230">
        <v>346907166.55922616</v>
      </c>
      <c r="BO40" s="228">
        <v>343364477.20172793</v>
      </c>
      <c r="BP40" s="228">
        <v>351451363.2874108</v>
      </c>
      <c r="BQ40" s="229">
        <v>364742576.59491694</v>
      </c>
      <c r="BR40" s="230">
        <v>377643748.97714871</v>
      </c>
      <c r="BS40" s="228">
        <v>383607244.71583778</v>
      </c>
      <c r="BT40" s="228">
        <v>393190370.00566018</v>
      </c>
      <c r="BU40" s="229">
        <v>403762392.27213418</v>
      </c>
      <c r="BV40" s="230">
        <v>405135225.1132462</v>
      </c>
      <c r="BW40" s="228">
        <v>420083125.58910429</v>
      </c>
      <c r="BX40" s="228">
        <v>435569897.1003204</v>
      </c>
      <c r="BY40" s="229">
        <v>452157560.72914386</v>
      </c>
      <c r="BZ40" s="230">
        <v>470313700.81982338</v>
      </c>
      <c r="CA40" s="230">
        <v>503119161.5167526</v>
      </c>
      <c r="CB40" s="230">
        <v>512987257.23379493</v>
      </c>
      <c r="CC40" s="230">
        <v>504815767.54786706</v>
      </c>
      <c r="CD40" s="230">
        <v>561935432.78568459</v>
      </c>
      <c r="CE40" s="230">
        <v>584633350.78223932</v>
      </c>
      <c r="CF40" s="230">
        <v>614609022.5771426</v>
      </c>
      <c r="CG40" s="230">
        <v>620529521.13696027</v>
      </c>
      <c r="CH40" s="230">
        <v>641137746.31123507</v>
      </c>
      <c r="CI40" s="230">
        <v>669268664.62637687</v>
      </c>
      <c r="CJ40" s="230">
        <v>697361293.20008063</v>
      </c>
      <c r="CK40" s="230">
        <v>726318473.00633216</v>
      </c>
      <c r="CL40" s="230">
        <v>732628034.67345428</v>
      </c>
      <c r="CM40" s="230">
        <v>770724991.54964364</v>
      </c>
      <c r="CN40" s="230">
        <v>828149778.22288752</v>
      </c>
      <c r="CO40" s="230">
        <v>879503709.01956654</v>
      </c>
      <c r="CP40" s="230">
        <v>890502976.97732508</v>
      </c>
      <c r="CQ40" s="230">
        <v>843505171.87070048</v>
      </c>
      <c r="CR40" s="230">
        <v>841334603.69576049</v>
      </c>
      <c r="CS40" s="230">
        <v>855020938.10161567</v>
      </c>
      <c r="CT40" s="230">
        <v>865983938.32653201</v>
      </c>
      <c r="CU40" s="230">
        <v>907442321.03053379</v>
      </c>
      <c r="CV40" s="230">
        <v>936747451.76682878</v>
      </c>
      <c r="CW40" s="230">
        <v>982511274.49554753</v>
      </c>
    </row>
    <row r="41" spans="1:101" ht="13" x14ac:dyDescent="0.3">
      <c r="A41" s="203"/>
      <c r="B41" s="10" t="s">
        <v>4</v>
      </c>
      <c r="C41" s="199" t="s">
        <v>41</v>
      </c>
      <c r="D41" s="198">
        <v>1058109.825</v>
      </c>
      <c r="E41" s="194">
        <v>944054.68399999989</v>
      </c>
      <c r="F41" s="194">
        <v>557010.13199999987</v>
      </c>
      <c r="G41" s="194">
        <v>1423128.3149999999</v>
      </c>
      <c r="H41" s="194">
        <v>1441398.2617140256</v>
      </c>
      <c r="I41" s="194">
        <v>4088408.7392524355</v>
      </c>
      <c r="J41" s="190">
        <v>2430636.2669998566</v>
      </c>
      <c r="K41" s="175">
        <v>823022.40191669099</v>
      </c>
      <c r="L41" s="175">
        <v>1358791.5847302766</v>
      </c>
      <c r="M41" s="183">
        <v>1046254.2079932052</v>
      </c>
      <c r="N41" s="182">
        <v>1367209.527304</v>
      </c>
      <c r="O41" s="175">
        <v>885747.13486247999</v>
      </c>
      <c r="P41" s="175">
        <v>740864.16448316991</v>
      </c>
      <c r="Q41" s="183">
        <v>1737978.2706799803</v>
      </c>
      <c r="R41" s="182">
        <v>361783.07872511994</v>
      </c>
      <c r="S41" s="175">
        <v>607606.05449777981</v>
      </c>
      <c r="T41" s="175">
        <v>1362919.4947214001</v>
      </c>
      <c r="U41" s="183">
        <v>2660986.625</v>
      </c>
      <c r="V41" s="182">
        <v>4428843.5755756814</v>
      </c>
      <c r="W41" s="175">
        <v>792087.02883297007</v>
      </c>
      <c r="X41" s="175">
        <v>233780.65194610006</v>
      </c>
      <c r="Y41" s="183">
        <v>3145599.8736652797</v>
      </c>
      <c r="Z41" s="182">
        <v>1635618.3867485002</v>
      </c>
      <c r="AA41" s="175">
        <v>888019.62520767993</v>
      </c>
      <c r="AB41" s="175">
        <v>3805742.0447581788</v>
      </c>
      <c r="AC41" s="183">
        <v>4411072.8182931114</v>
      </c>
      <c r="AD41" s="182">
        <v>3669005.3416611007</v>
      </c>
      <c r="AE41" s="175">
        <v>3024048.53426192</v>
      </c>
      <c r="AF41" s="175">
        <v>1655801.8190385106</v>
      </c>
      <c r="AG41" s="183">
        <v>937772.65298675455</v>
      </c>
      <c r="AH41" s="182">
        <v>862.24606200000028</v>
      </c>
      <c r="AI41" s="175">
        <v>1551745.7269584839</v>
      </c>
      <c r="AJ41" s="175">
        <v>754113.46666963969</v>
      </c>
      <c r="AK41" s="183">
        <v>1304491.8910930813</v>
      </c>
      <c r="AL41" s="182">
        <v>4501718.3223143406</v>
      </c>
      <c r="AM41" s="175">
        <v>2348897.0465490292</v>
      </c>
      <c r="AN41" s="175">
        <v>1022354.360768</v>
      </c>
      <c r="AO41" s="183">
        <v>4937714.1914717741</v>
      </c>
      <c r="AP41" s="182">
        <v>2279774.5955818086</v>
      </c>
      <c r="AQ41" s="175">
        <v>2828913.4707254693</v>
      </c>
      <c r="AR41" s="175">
        <v>1932354.7081297745</v>
      </c>
      <c r="AS41" s="183">
        <v>2593817.1652971213</v>
      </c>
      <c r="AT41" s="182">
        <v>1176676.210835702</v>
      </c>
      <c r="AU41" s="175">
        <v>0</v>
      </c>
      <c r="AV41" s="175">
        <v>2819297.6585994768</v>
      </c>
      <c r="AW41" s="183">
        <v>2962890.9995614942</v>
      </c>
      <c r="AX41" s="182">
        <v>1833448.3560984191</v>
      </c>
      <c r="AY41" s="175">
        <v>2101491.365446026</v>
      </c>
      <c r="AZ41" s="175">
        <v>1755013.5736517783</v>
      </c>
      <c r="BA41" s="183">
        <v>1069650.344169765</v>
      </c>
      <c r="BB41" s="182">
        <v>1879596.7695549999</v>
      </c>
      <c r="BC41" s="175">
        <v>293958.35013599996</v>
      </c>
      <c r="BD41" s="175">
        <v>3306687.6110501499</v>
      </c>
      <c r="BE41" s="183">
        <v>2174145.8040880896</v>
      </c>
      <c r="BF41" s="182">
        <v>4183537.0100851604</v>
      </c>
      <c r="BG41" s="175">
        <v>2143951.27256299</v>
      </c>
      <c r="BH41" s="175">
        <v>157053.09434592002</v>
      </c>
      <c r="BI41" s="183">
        <v>2446157.0421288004</v>
      </c>
      <c r="BJ41" s="182">
        <v>7131756.6858675014</v>
      </c>
      <c r="BK41" s="175">
        <v>4069863.2080891402</v>
      </c>
      <c r="BL41" s="175">
        <v>6383038.2308251401</v>
      </c>
      <c r="BM41" s="183">
        <v>5573226.0239542695</v>
      </c>
      <c r="BN41" s="182">
        <v>9223034.2239757497</v>
      </c>
      <c r="BO41" s="175">
        <v>7020358.1040240014</v>
      </c>
      <c r="BP41" s="175">
        <v>3791546.7740323502</v>
      </c>
      <c r="BQ41" s="183">
        <v>8459071.4305486791</v>
      </c>
      <c r="BR41" s="182">
        <v>6806790.0695795603</v>
      </c>
      <c r="BS41" s="175">
        <v>3646090.2215971658</v>
      </c>
      <c r="BT41" s="175">
        <v>8597268.5921397638</v>
      </c>
      <c r="BU41" s="183">
        <v>7627956.6077267993</v>
      </c>
      <c r="BV41" s="182">
        <v>7471372.4202800775</v>
      </c>
      <c r="BW41" s="175">
        <v>6418805.8830605512</v>
      </c>
      <c r="BX41" s="175">
        <v>5097450.2830798822</v>
      </c>
      <c r="BY41" s="183">
        <v>10277609.616540946</v>
      </c>
      <c r="BZ41" s="182">
        <v>6727721.3768900726</v>
      </c>
      <c r="CA41" s="182">
        <v>5710922.0777052306</v>
      </c>
      <c r="CB41" s="182">
        <v>6505817.0798089653</v>
      </c>
      <c r="CC41" s="182">
        <v>6666286.4329223307</v>
      </c>
      <c r="CD41" s="182">
        <v>11969506.311186953</v>
      </c>
      <c r="CE41" s="182">
        <v>5963710.423557776</v>
      </c>
      <c r="CF41" s="182">
        <v>1922077.6846612769</v>
      </c>
      <c r="CG41" s="182">
        <v>11004814.550872933</v>
      </c>
      <c r="CH41" s="182">
        <v>3382127.5296403561</v>
      </c>
      <c r="CI41" s="182">
        <v>6779707.1684177238</v>
      </c>
      <c r="CJ41" s="182">
        <v>15447949.737634474</v>
      </c>
      <c r="CK41" s="182">
        <v>6305518.9787034234</v>
      </c>
      <c r="CL41" s="182">
        <v>3264475.6722716363</v>
      </c>
      <c r="CM41" s="182">
        <v>3754807.8030166281</v>
      </c>
      <c r="CN41" s="182">
        <v>5269413.9610077702</v>
      </c>
      <c r="CO41" s="182">
        <v>11410762.157451821</v>
      </c>
      <c r="CP41" s="182">
        <v>12385791.525816655</v>
      </c>
      <c r="CQ41" s="182">
        <v>7174591.5499735679</v>
      </c>
      <c r="CR41" s="182">
        <v>7799230.2175022084</v>
      </c>
      <c r="CS41" s="182">
        <v>9066671.5529268514</v>
      </c>
      <c r="CT41" s="182">
        <v>11103983.199362593</v>
      </c>
      <c r="CU41" s="182">
        <v>8321128.2495230278</v>
      </c>
      <c r="CV41" s="182">
        <v>5069284.773515109</v>
      </c>
      <c r="CW41" s="182">
        <v>12188790.430601304</v>
      </c>
    </row>
    <row r="42" spans="1:101" ht="13" x14ac:dyDescent="0.3">
      <c r="A42" s="203"/>
      <c r="B42" s="10" t="s">
        <v>4</v>
      </c>
      <c r="C42" s="199" t="s">
        <v>38</v>
      </c>
      <c r="D42" s="198">
        <v>33879.621000000006</v>
      </c>
      <c r="E42" s="194">
        <v>108399.88382238003</v>
      </c>
      <c r="F42" s="194">
        <v>299012.60148171004</v>
      </c>
      <c r="G42" s="194">
        <v>882917.35289097007</v>
      </c>
      <c r="H42" s="194">
        <v>2778000.4623739803</v>
      </c>
      <c r="I42" s="194">
        <v>3305458.7189559811</v>
      </c>
      <c r="J42" s="190">
        <v>2923698.8469440313</v>
      </c>
      <c r="K42" s="175">
        <v>3016281.6125709615</v>
      </c>
      <c r="L42" s="175">
        <v>3554987.7033622414</v>
      </c>
      <c r="M42" s="183">
        <v>3193624.1409271215</v>
      </c>
      <c r="N42" s="182">
        <v>3253399.714356001</v>
      </c>
      <c r="O42" s="175">
        <v>3069318.3653369616</v>
      </c>
      <c r="P42" s="175">
        <v>3097346.2201497899</v>
      </c>
      <c r="Q42" s="183">
        <v>2963780.3923719539</v>
      </c>
      <c r="R42" s="182">
        <v>2745559.1341079706</v>
      </c>
      <c r="S42" s="175">
        <v>2866922.8317912668</v>
      </c>
      <c r="T42" s="175">
        <v>2784215.6273846766</v>
      </c>
      <c r="U42" s="183">
        <v>2716920.8264530301</v>
      </c>
      <c r="V42" s="182">
        <v>2834488.394754841</v>
      </c>
      <c r="W42" s="175">
        <v>2791483.9898005738</v>
      </c>
      <c r="X42" s="175">
        <v>2871405.9356657779</v>
      </c>
      <c r="Y42" s="183">
        <v>3173497.9102364145</v>
      </c>
      <c r="Z42" s="182">
        <v>3326033.2355949902</v>
      </c>
      <c r="AA42" s="175">
        <v>4201473.6240606541</v>
      </c>
      <c r="AB42" s="175">
        <v>4262211.8762137583</v>
      </c>
      <c r="AC42" s="183">
        <v>4257667.5681992006</v>
      </c>
      <c r="AD42" s="182">
        <v>4299734.8945127167</v>
      </c>
      <c r="AE42" s="175">
        <v>4006688.0716523109</v>
      </c>
      <c r="AF42" s="175">
        <v>4451312.8343047854</v>
      </c>
      <c r="AG42" s="183">
        <v>4558379.4861347945</v>
      </c>
      <c r="AH42" s="182">
        <v>1025.8109780626944</v>
      </c>
      <c r="AI42" s="175">
        <v>2121810.0089861089</v>
      </c>
      <c r="AJ42" s="175">
        <v>2672537.3452385524</v>
      </c>
      <c r="AK42" s="183">
        <v>3020726.1335523631</v>
      </c>
      <c r="AL42" s="182">
        <v>2382118.8336657793</v>
      </c>
      <c r="AM42" s="175">
        <v>1964515.7280472873</v>
      </c>
      <c r="AN42" s="175">
        <v>1774053.949292379</v>
      </c>
      <c r="AO42" s="183">
        <v>1939902.0134320904</v>
      </c>
      <c r="AP42" s="182">
        <v>1438093.6346565043</v>
      </c>
      <c r="AQ42" s="175">
        <v>1479135.008000372</v>
      </c>
      <c r="AR42" s="175">
        <v>1388035.0202164755</v>
      </c>
      <c r="AS42" s="183">
        <v>1881626.248209588</v>
      </c>
      <c r="AT42" s="182">
        <v>1850445.0496004422</v>
      </c>
      <c r="AU42" s="175">
        <v>1792032.5682004227</v>
      </c>
      <c r="AV42" s="175">
        <v>2011496.2905966612</v>
      </c>
      <c r="AW42" s="183">
        <v>2093522.2485297681</v>
      </c>
      <c r="AX42" s="182">
        <v>1864062.2729087935</v>
      </c>
      <c r="AY42" s="175">
        <v>1816644.5731476061</v>
      </c>
      <c r="AZ42" s="175">
        <v>1836142.8488731203</v>
      </c>
      <c r="BA42" s="183">
        <v>1732978.5419647803</v>
      </c>
      <c r="BB42" s="182">
        <v>1714163.2526732404</v>
      </c>
      <c r="BC42" s="175">
        <v>1798352.4480131103</v>
      </c>
      <c r="BD42" s="175">
        <v>1791312.8541265628</v>
      </c>
      <c r="BE42" s="183">
        <v>1653450.7479470847</v>
      </c>
      <c r="BF42" s="182">
        <v>1671537.2029477523</v>
      </c>
      <c r="BG42" s="175">
        <v>1593127.2405724318</v>
      </c>
      <c r="BH42" s="175">
        <v>1569043.1593672801</v>
      </c>
      <c r="BI42" s="183">
        <v>1352807.7422945639</v>
      </c>
      <c r="BJ42" s="182">
        <v>1336306.7542481418</v>
      </c>
      <c r="BK42" s="175">
        <v>1200545.0854872412</v>
      </c>
      <c r="BL42" s="175">
        <v>1407074.1503022707</v>
      </c>
      <c r="BM42" s="183">
        <v>1414082.613761232</v>
      </c>
      <c r="BN42" s="182">
        <v>1230802.4670007215</v>
      </c>
      <c r="BO42" s="175">
        <v>1166752.4356623599</v>
      </c>
      <c r="BP42" s="175">
        <v>981142.94355021149</v>
      </c>
      <c r="BQ42" s="183">
        <v>1022150.5492250751</v>
      </c>
      <c r="BR42" s="182">
        <v>795960.59428247984</v>
      </c>
      <c r="BS42" s="175">
        <v>839629.76529202005</v>
      </c>
      <c r="BT42" s="175">
        <v>810492.08297739772</v>
      </c>
      <c r="BU42" s="183">
        <v>676442.96</v>
      </c>
      <c r="BV42" s="182">
        <v>586669.06115999992</v>
      </c>
      <c r="BW42" s="175">
        <v>612699.46869000001</v>
      </c>
      <c r="BX42" s="175">
        <v>478909.78894</v>
      </c>
      <c r="BY42" s="183">
        <v>379782.03375</v>
      </c>
      <c r="BZ42" s="182">
        <v>162990.02426000001</v>
      </c>
      <c r="CA42" s="182">
        <v>58560.464679999997</v>
      </c>
      <c r="CB42" s="182">
        <v>63825.616360000007</v>
      </c>
      <c r="CC42" s="182">
        <v>4086.5935800000002</v>
      </c>
      <c r="CD42" s="182">
        <v>239.82378999999997</v>
      </c>
      <c r="CE42" s="182">
        <v>224.04580851629999</v>
      </c>
      <c r="CF42" s="182">
        <v>231.20006823419999</v>
      </c>
      <c r="CG42" s="182">
        <v>204.590489725</v>
      </c>
      <c r="CH42" s="182">
        <v>220.47768999999997</v>
      </c>
      <c r="CI42" s="182">
        <v>0</v>
      </c>
      <c r="CJ42" s="182">
        <v>0</v>
      </c>
      <c r="CK42" s="182">
        <v>0</v>
      </c>
      <c r="CL42" s="182">
        <v>0</v>
      </c>
      <c r="CM42" s="182">
        <v>0</v>
      </c>
      <c r="CN42" s="182">
        <v>0</v>
      </c>
      <c r="CO42" s="182">
        <v>0</v>
      </c>
      <c r="CP42" s="182">
        <v>0</v>
      </c>
      <c r="CQ42" s="182">
        <v>0</v>
      </c>
      <c r="CR42" s="182">
        <v>0</v>
      </c>
      <c r="CS42" s="182">
        <v>0</v>
      </c>
      <c r="CT42" s="182">
        <v>0</v>
      </c>
      <c r="CU42" s="182">
        <v>0</v>
      </c>
      <c r="CV42" s="182">
        <v>0</v>
      </c>
      <c r="CW42" s="182">
        <v>0</v>
      </c>
    </row>
    <row r="43" spans="1:101" ht="13" x14ac:dyDescent="0.3">
      <c r="A43" s="203"/>
      <c r="B43" s="10" t="s">
        <v>4</v>
      </c>
      <c r="C43" s="199" t="s">
        <v>52</v>
      </c>
      <c r="D43" s="198">
        <v>0</v>
      </c>
      <c r="E43" s="194">
        <v>0</v>
      </c>
      <c r="F43" s="194">
        <v>0</v>
      </c>
      <c r="G43" s="194">
        <v>0</v>
      </c>
      <c r="H43" s="194">
        <v>0</v>
      </c>
      <c r="I43" s="194">
        <v>0</v>
      </c>
      <c r="J43" s="190">
        <v>0</v>
      </c>
      <c r="K43" s="175">
        <v>0</v>
      </c>
      <c r="L43" s="175">
        <v>0</v>
      </c>
      <c r="M43" s="183">
        <v>0</v>
      </c>
      <c r="N43" s="182">
        <v>0</v>
      </c>
      <c r="O43" s="175">
        <v>0</v>
      </c>
      <c r="P43" s="175">
        <v>0</v>
      </c>
      <c r="Q43" s="183">
        <v>0</v>
      </c>
      <c r="R43" s="182">
        <v>0</v>
      </c>
      <c r="S43" s="175">
        <v>0</v>
      </c>
      <c r="T43" s="175">
        <v>0</v>
      </c>
      <c r="U43" s="183">
        <v>0</v>
      </c>
      <c r="V43" s="182">
        <v>0</v>
      </c>
      <c r="W43" s="175">
        <v>0</v>
      </c>
      <c r="X43" s="175">
        <v>0</v>
      </c>
      <c r="Y43" s="183">
        <v>0</v>
      </c>
      <c r="Z43" s="182">
        <v>0</v>
      </c>
      <c r="AA43" s="175">
        <v>0</v>
      </c>
      <c r="AB43" s="175">
        <v>0</v>
      </c>
      <c r="AC43" s="183">
        <v>0</v>
      </c>
      <c r="AD43" s="182">
        <v>0</v>
      </c>
      <c r="AE43" s="175">
        <v>0</v>
      </c>
      <c r="AF43" s="175">
        <v>0</v>
      </c>
      <c r="AG43" s="183">
        <v>0</v>
      </c>
      <c r="AH43" s="182">
        <v>0</v>
      </c>
      <c r="AI43" s="175">
        <v>0</v>
      </c>
      <c r="AJ43" s="175">
        <v>0</v>
      </c>
      <c r="AK43" s="183">
        <v>0</v>
      </c>
      <c r="AL43" s="182">
        <v>0</v>
      </c>
      <c r="AM43" s="175">
        <v>0</v>
      </c>
      <c r="AN43" s="175">
        <v>0</v>
      </c>
      <c r="AO43" s="183">
        <v>0</v>
      </c>
      <c r="AP43" s="182">
        <v>0</v>
      </c>
      <c r="AQ43" s="175">
        <v>0</v>
      </c>
      <c r="AR43" s="175">
        <v>0</v>
      </c>
      <c r="AS43" s="183">
        <v>0</v>
      </c>
      <c r="AT43" s="182">
        <v>0</v>
      </c>
      <c r="AU43" s="175">
        <v>0</v>
      </c>
      <c r="AV43" s="175">
        <v>0</v>
      </c>
      <c r="AW43" s="183">
        <v>0</v>
      </c>
      <c r="AX43" s="182">
        <v>0</v>
      </c>
      <c r="AY43" s="175">
        <v>0</v>
      </c>
      <c r="AZ43" s="175">
        <v>1025823.7187750831</v>
      </c>
      <c r="BA43" s="183">
        <v>1450557.7888667346</v>
      </c>
      <c r="BB43" s="182">
        <v>2013169.5183224059</v>
      </c>
      <c r="BC43" s="175">
        <v>2409825.0876881704</v>
      </c>
      <c r="BD43" s="175">
        <v>2707907.6557233012</v>
      </c>
      <c r="BE43" s="183">
        <v>3173026.622015141</v>
      </c>
      <c r="BF43" s="182">
        <v>3744623.371825241</v>
      </c>
      <c r="BG43" s="175">
        <v>3971491.7652412592</v>
      </c>
      <c r="BH43" s="175">
        <v>4712850.2562440457</v>
      </c>
      <c r="BI43" s="183">
        <v>5992933.9541889243</v>
      </c>
      <c r="BJ43" s="182">
        <v>6462599.7730838833</v>
      </c>
      <c r="BK43" s="175">
        <v>7331178.389548311</v>
      </c>
      <c r="BL43" s="175">
        <v>9292142.7248762194</v>
      </c>
      <c r="BM43" s="183">
        <v>9732077.3332137186</v>
      </c>
      <c r="BN43" s="182">
        <v>9899970.4329193495</v>
      </c>
      <c r="BO43" s="175">
        <v>9847335.9832559992</v>
      </c>
      <c r="BP43" s="175">
        <v>10038249.98132105</v>
      </c>
      <c r="BQ43" s="183">
        <v>10405862.138</v>
      </c>
      <c r="BR43" s="182">
        <v>10357259.513039999</v>
      </c>
      <c r="BS43" s="175">
        <v>11072531.443160001</v>
      </c>
      <c r="BT43" s="175">
        <v>10838416.338066131</v>
      </c>
      <c r="BU43" s="183">
        <v>11023382.392000001</v>
      </c>
      <c r="BV43" s="182">
        <v>10225543.127999999</v>
      </c>
      <c r="BW43" s="175">
        <v>10906551.797</v>
      </c>
      <c r="BX43" s="175">
        <v>11061380.176234744</v>
      </c>
      <c r="BY43" s="183">
        <v>10203199.18973276</v>
      </c>
      <c r="BZ43" s="182">
        <v>10301800.969600085</v>
      </c>
      <c r="CA43" s="182">
        <v>10928369.897916496</v>
      </c>
      <c r="CB43" s="182">
        <v>11936559.82974286</v>
      </c>
      <c r="CC43" s="182">
        <v>11718233.56168922</v>
      </c>
      <c r="CD43" s="182">
        <v>14870774.330890432</v>
      </c>
      <c r="CE43" s="182">
        <v>14516224.660209436</v>
      </c>
      <c r="CF43" s="182">
        <v>15214872.786243577</v>
      </c>
      <c r="CG43" s="182">
        <v>13748896.471448302</v>
      </c>
      <c r="CH43" s="182">
        <v>14969938.06603599</v>
      </c>
      <c r="CI43" s="182">
        <v>13752133.765375303</v>
      </c>
      <c r="CJ43" s="182">
        <v>14074873.304275014</v>
      </c>
      <c r="CK43" s="182">
        <v>14690496.005868519</v>
      </c>
      <c r="CL43" s="182">
        <v>13739994.65142874</v>
      </c>
      <c r="CM43" s="182">
        <v>15051207.805028725</v>
      </c>
      <c r="CN43" s="182">
        <v>16441371.142873337</v>
      </c>
      <c r="CO43" s="182">
        <v>17515787.693664126</v>
      </c>
      <c r="CP43" s="182">
        <v>17023202.026067205</v>
      </c>
      <c r="CQ43" s="182">
        <v>17243212.878625706</v>
      </c>
      <c r="CR43" s="182">
        <v>16665328.849355292</v>
      </c>
      <c r="CS43" s="182">
        <v>16086402.992447354</v>
      </c>
      <c r="CT43" s="182">
        <v>16524117.156228067</v>
      </c>
      <c r="CU43" s="182">
        <v>17884587.05214636</v>
      </c>
      <c r="CV43" s="182">
        <v>18415783.248575043</v>
      </c>
      <c r="CW43" s="182">
        <v>19413774.498892449</v>
      </c>
    </row>
    <row r="44" spans="1:101" ht="13" x14ac:dyDescent="0.3">
      <c r="A44" s="203"/>
      <c r="B44" s="10" t="s">
        <v>4</v>
      </c>
      <c r="C44" s="199" t="s">
        <v>84</v>
      </c>
      <c r="D44" s="198">
        <v>83814.362100000013</v>
      </c>
      <c r="E44" s="194">
        <v>150921.9786</v>
      </c>
      <c r="F44" s="194">
        <v>253013.98770000003</v>
      </c>
      <c r="G44" s="194">
        <v>360644.51190000004</v>
      </c>
      <c r="H44" s="194">
        <v>193938.65999999997</v>
      </c>
      <c r="I44" s="194">
        <v>388584.12799999997</v>
      </c>
      <c r="J44" s="190">
        <v>867407.8280000001</v>
      </c>
      <c r="K44" s="175">
        <v>1115211.4180000001</v>
      </c>
      <c r="L44" s="175">
        <v>793842.0560000001</v>
      </c>
      <c r="M44" s="183">
        <v>714478.62599999993</v>
      </c>
      <c r="N44" s="182">
        <v>1162592.25</v>
      </c>
      <c r="O44" s="175">
        <v>1483600.7120000001</v>
      </c>
      <c r="P44" s="175">
        <v>1919488.6273139461</v>
      </c>
      <c r="Q44" s="183">
        <v>1693318.9950000001</v>
      </c>
      <c r="R44" s="182">
        <v>2462500.739529802</v>
      </c>
      <c r="S44" s="175">
        <v>3092721.6086967662</v>
      </c>
      <c r="T44" s="175">
        <v>3554245.4726893199</v>
      </c>
      <c r="U44" s="183">
        <v>1885966.8024999998</v>
      </c>
      <c r="V44" s="182">
        <v>2507426.1335111507</v>
      </c>
      <c r="W44" s="175">
        <v>2562791.6535990182</v>
      </c>
      <c r="X44" s="175">
        <v>2795489.5093121938</v>
      </c>
      <c r="Y44" s="183">
        <v>2681537.2267999998</v>
      </c>
      <c r="Z44" s="182">
        <v>3838080.3326617116</v>
      </c>
      <c r="AA44" s="175">
        <v>5611525.5552062336</v>
      </c>
      <c r="AB44" s="175">
        <v>5412029.2238593856</v>
      </c>
      <c r="AC44" s="183">
        <v>4236999.6266000001</v>
      </c>
      <c r="AD44" s="182">
        <v>5246119.1007885803</v>
      </c>
      <c r="AE44" s="175">
        <v>6639253.0389629388</v>
      </c>
      <c r="AF44" s="175">
        <v>7142603.9360858425</v>
      </c>
      <c r="AG44" s="183">
        <v>7416412.1504000006</v>
      </c>
      <c r="AH44" s="182">
        <v>11.424327246665598</v>
      </c>
      <c r="AI44" s="175">
        <v>177945.85135527779</v>
      </c>
      <c r="AJ44" s="175">
        <v>188958.70294868058</v>
      </c>
      <c r="AK44" s="183">
        <v>418419.78470268578</v>
      </c>
      <c r="AL44" s="182">
        <v>719576.85574213264</v>
      </c>
      <c r="AM44" s="175">
        <v>570908.23589420749</v>
      </c>
      <c r="AN44" s="175">
        <v>1324448.2383055435</v>
      </c>
      <c r="AO44" s="183">
        <v>1339160.222528684</v>
      </c>
      <c r="AP44" s="182">
        <v>1084089.4712787163</v>
      </c>
      <c r="AQ44" s="175">
        <v>1005307.3089082044</v>
      </c>
      <c r="AR44" s="175">
        <v>944158.79915614624</v>
      </c>
      <c r="AS44" s="183">
        <v>196111.59847261288</v>
      </c>
      <c r="AT44" s="182">
        <v>670925.00604760041</v>
      </c>
      <c r="AU44" s="175">
        <v>550738.6161536742</v>
      </c>
      <c r="AV44" s="175">
        <v>313878.1277695896</v>
      </c>
      <c r="AW44" s="183">
        <v>390143.09838222445</v>
      </c>
      <c r="AX44" s="182">
        <v>672565.93287284358</v>
      </c>
      <c r="AY44" s="175">
        <v>265441.59048759547</v>
      </c>
      <c r="AZ44" s="175">
        <v>397980.12209234328</v>
      </c>
      <c r="BA44" s="183">
        <v>780544.3872039261</v>
      </c>
      <c r="BB44" s="182">
        <v>1061692.1643231476</v>
      </c>
      <c r="BC44" s="175">
        <v>1313059.1800094394</v>
      </c>
      <c r="BD44" s="175">
        <v>1300577.2503146243</v>
      </c>
      <c r="BE44" s="183">
        <v>1320467.7090054371</v>
      </c>
      <c r="BF44" s="182">
        <v>1517993.8737438202</v>
      </c>
      <c r="BG44" s="175">
        <v>2051993.3714620501</v>
      </c>
      <c r="BH44" s="175">
        <v>1764169.0560000003</v>
      </c>
      <c r="BI44" s="183">
        <v>2978875.870600001</v>
      </c>
      <c r="BJ44" s="182">
        <v>2913976.239000001</v>
      </c>
      <c r="BK44" s="175">
        <v>1664604.0311999994</v>
      </c>
      <c r="BL44" s="175">
        <v>1891185.9020855145</v>
      </c>
      <c r="BM44" s="183">
        <v>1717714.9590937742</v>
      </c>
      <c r="BN44" s="182">
        <v>1553144.5044011613</v>
      </c>
      <c r="BO44" s="175">
        <v>1961559.9789983048</v>
      </c>
      <c r="BP44" s="175">
        <v>1795176.2127718027</v>
      </c>
      <c r="BQ44" s="183">
        <v>2117592.997743234</v>
      </c>
      <c r="BR44" s="182">
        <v>1887619.9294850458</v>
      </c>
      <c r="BS44" s="175">
        <v>1799322.6552114808</v>
      </c>
      <c r="BT44" s="175">
        <v>782420.47957173781</v>
      </c>
      <c r="BU44" s="183">
        <v>1320355.455400506</v>
      </c>
      <c r="BV44" s="182">
        <v>1140409.0216873887</v>
      </c>
      <c r="BW44" s="175">
        <v>1798820.1133859244</v>
      </c>
      <c r="BX44" s="175">
        <v>1680105.0302064081</v>
      </c>
      <c r="BY44" s="183">
        <v>2570312.2562285047</v>
      </c>
      <c r="BZ44" s="182">
        <v>1940473.5661593815</v>
      </c>
      <c r="CA44" s="182">
        <v>2051568.3490747754</v>
      </c>
      <c r="CB44" s="182">
        <v>1473363.5513553289</v>
      </c>
      <c r="CC44" s="182">
        <v>1312572.7347518865</v>
      </c>
      <c r="CD44" s="182">
        <v>1240494.6431423456</v>
      </c>
      <c r="CE44" s="182">
        <v>3316557.5824068594</v>
      </c>
      <c r="CF44" s="182">
        <v>5373149.3216185691</v>
      </c>
      <c r="CG44" s="182">
        <v>3852587.3568386785</v>
      </c>
      <c r="CH44" s="182">
        <v>3189296.1606201986</v>
      </c>
      <c r="CI44" s="182">
        <v>2868759.0881108674</v>
      </c>
      <c r="CJ44" s="182">
        <v>2874994.0714086071</v>
      </c>
      <c r="CK44" s="182">
        <v>1777414.696457878</v>
      </c>
      <c r="CL44" s="182">
        <v>3036604.1638394394</v>
      </c>
      <c r="CM44" s="182">
        <v>2544513.1178540164</v>
      </c>
      <c r="CN44" s="182">
        <v>1636986.9386086785</v>
      </c>
      <c r="CO44" s="182">
        <v>2221149.1891909484</v>
      </c>
      <c r="CP44" s="182">
        <v>1244581.0221033164</v>
      </c>
      <c r="CQ44" s="182">
        <v>802627.61635305034</v>
      </c>
      <c r="CR44" s="182">
        <v>930913.36872071354</v>
      </c>
      <c r="CS44" s="182">
        <v>2489406.0126222153</v>
      </c>
      <c r="CT44" s="182">
        <v>2018174.0816360703</v>
      </c>
      <c r="CU44" s="182">
        <v>2567663.5578594357</v>
      </c>
      <c r="CV44" s="182">
        <v>1233676.8354945299</v>
      </c>
      <c r="CW44" s="182">
        <v>1357547.0957257566</v>
      </c>
    </row>
    <row r="45" spans="1:101" ht="2.25" customHeight="1" x14ac:dyDescent="0.25">
      <c r="A45" s="203"/>
      <c r="B45" s="28"/>
      <c r="C45" s="199"/>
      <c r="D45" s="199"/>
      <c r="E45" s="195"/>
      <c r="F45" s="195"/>
      <c r="G45" s="195"/>
      <c r="H45" s="195"/>
      <c r="I45" s="195"/>
      <c r="J45" s="191"/>
      <c r="K45" s="176"/>
      <c r="L45" s="176"/>
      <c r="M45" s="185"/>
      <c r="N45" s="184"/>
      <c r="O45" s="176"/>
      <c r="P45" s="176"/>
      <c r="Q45" s="185"/>
      <c r="R45" s="184"/>
      <c r="S45" s="176"/>
      <c r="T45" s="176"/>
      <c r="U45" s="185"/>
      <c r="V45" s="184"/>
      <c r="W45" s="176"/>
      <c r="X45" s="176"/>
      <c r="Y45" s="185"/>
      <c r="Z45" s="184"/>
      <c r="AA45" s="176"/>
      <c r="AB45" s="176"/>
      <c r="AC45" s="185"/>
      <c r="AD45" s="184"/>
      <c r="AE45" s="176"/>
      <c r="AF45" s="176"/>
      <c r="AG45" s="185"/>
      <c r="AH45" s="184"/>
      <c r="AI45" s="176"/>
      <c r="AJ45" s="176"/>
      <c r="AK45" s="185"/>
      <c r="AL45" s="184"/>
      <c r="AM45" s="176"/>
      <c r="AN45" s="176"/>
      <c r="AO45" s="185"/>
      <c r="AP45" s="184"/>
      <c r="AQ45" s="176"/>
      <c r="AR45" s="176"/>
      <c r="AS45" s="185"/>
      <c r="AT45" s="184"/>
      <c r="AU45" s="176"/>
      <c r="AV45" s="176"/>
      <c r="AW45" s="185"/>
      <c r="AX45" s="184"/>
      <c r="AY45" s="176"/>
      <c r="AZ45" s="176"/>
      <c r="BA45" s="185"/>
      <c r="BB45" s="184"/>
      <c r="BC45" s="176"/>
      <c r="BD45" s="176"/>
      <c r="BE45" s="185"/>
      <c r="BF45" s="184"/>
      <c r="BG45" s="176"/>
      <c r="BH45" s="176"/>
      <c r="BI45" s="185"/>
      <c r="BJ45" s="184"/>
      <c r="BK45" s="176"/>
      <c r="BL45" s="176"/>
      <c r="BM45" s="185"/>
      <c r="BN45" s="184"/>
      <c r="BO45" s="176"/>
      <c r="BP45" s="176"/>
      <c r="BQ45" s="185"/>
      <c r="BR45" s="184"/>
      <c r="BS45" s="176"/>
      <c r="BT45" s="176"/>
      <c r="BU45" s="185"/>
      <c r="BV45" s="184"/>
      <c r="BW45" s="176"/>
      <c r="BX45" s="176"/>
      <c r="BY45" s="185"/>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row>
    <row r="46" spans="1:101" ht="13" x14ac:dyDescent="0.3">
      <c r="A46" s="259" t="s">
        <v>44</v>
      </c>
      <c r="B46" s="215"/>
      <c r="C46" s="216"/>
      <c r="D46" s="217">
        <v>21864179.54126478</v>
      </c>
      <c r="E46" s="218">
        <v>31421728.110124171</v>
      </c>
      <c r="F46" s="218">
        <v>40084249.195811383</v>
      </c>
      <c r="G46" s="218">
        <v>56077402.406349823</v>
      </c>
      <c r="H46" s="218">
        <v>73147273.190402895</v>
      </c>
      <c r="I46" s="218">
        <v>83826160.351763561</v>
      </c>
      <c r="J46" s="219">
        <v>86548812.684491739</v>
      </c>
      <c r="K46" s="220">
        <v>95337509.354661807</v>
      </c>
      <c r="L46" s="220">
        <v>104007782.60471077</v>
      </c>
      <c r="M46" s="221">
        <v>110346213.59028599</v>
      </c>
      <c r="N46" s="222">
        <v>115216379.36334983</v>
      </c>
      <c r="O46" s="220">
        <v>112689998.62915981</v>
      </c>
      <c r="P46" s="220">
        <v>115474218.8818679</v>
      </c>
      <c r="Q46" s="221">
        <v>116212580.47658549</v>
      </c>
      <c r="R46" s="222">
        <v>119519328.31109127</v>
      </c>
      <c r="S46" s="220">
        <v>118532044.45064564</v>
      </c>
      <c r="T46" s="220">
        <v>118011582.11089635</v>
      </c>
      <c r="U46" s="221">
        <v>119588552.27379252</v>
      </c>
      <c r="V46" s="222">
        <v>124482670.14463912</v>
      </c>
      <c r="W46" s="220">
        <v>124447340.71961847</v>
      </c>
      <c r="X46" s="220">
        <v>122323420.72448722</v>
      </c>
      <c r="Y46" s="221">
        <v>121431152.65317512</v>
      </c>
      <c r="Z46" s="222">
        <v>126687218.62593934</v>
      </c>
      <c r="AA46" s="220">
        <v>130432561.82338414</v>
      </c>
      <c r="AB46" s="220">
        <v>125390458.65843987</v>
      </c>
      <c r="AC46" s="221">
        <v>125243209.3616313</v>
      </c>
      <c r="AD46" s="222">
        <v>128622838.59839785</v>
      </c>
      <c r="AE46" s="220">
        <v>128778508.58466536</v>
      </c>
      <c r="AF46" s="220">
        <v>131654394.08859631</v>
      </c>
      <c r="AG46" s="221">
        <v>126636365.24345917</v>
      </c>
      <c r="AH46" s="222">
        <v>140081992.67471525</v>
      </c>
      <c r="AI46" s="220">
        <v>136156529.05788273</v>
      </c>
      <c r="AJ46" s="220">
        <v>144338935.14639172</v>
      </c>
      <c r="AK46" s="221">
        <v>147491544.87197012</v>
      </c>
      <c r="AL46" s="222">
        <v>161230906.63024229</v>
      </c>
      <c r="AM46" s="220">
        <v>160569043.8881495</v>
      </c>
      <c r="AN46" s="220">
        <v>157067282.66831222</v>
      </c>
      <c r="AO46" s="221">
        <v>167631343.95596945</v>
      </c>
      <c r="AP46" s="222">
        <v>177069585.42570454</v>
      </c>
      <c r="AQ46" s="220">
        <v>182888027.42880085</v>
      </c>
      <c r="AR46" s="220">
        <v>180817278.13722995</v>
      </c>
      <c r="AS46" s="221">
        <v>188288175.1832808</v>
      </c>
      <c r="AT46" s="222">
        <v>191621870.19090503</v>
      </c>
      <c r="AU46" s="220">
        <v>186299809.40217173</v>
      </c>
      <c r="AV46" s="220">
        <v>196564477.2917031</v>
      </c>
      <c r="AW46" s="221">
        <v>204477685.79204759</v>
      </c>
      <c r="AX46" s="222">
        <v>200754540.86168715</v>
      </c>
      <c r="AY46" s="220">
        <v>200872443.9367381</v>
      </c>
      <c r="AZ46" s="220">
        <v>198701843.41342902</v>
      </c>
      <c r="BA46" s="221">
        <v>210107375.99643677</v>
      </c>
      <c r="BB46" s="222">
        <v>212231869.37767416</v>
      </c>
      <c r="BC46" s="220">
        <v>216115371.63245133</v>
      </c>
      <c r="BD46" s="220">
        <v>227130383.10057434</v>
      </c>
      <c r="BE46" s="221">
        <v>235850048.03630331</v>
      </c>
      <c r="BF46" s="222">
        <v>243752856.93852431</v>
      </c>
      <c r="BG46" s="220">
        <v>237910887.66857257</v>
      </c>
      <c r="BH46" s="220">
        <v>250588588.58351389</v>
      </c>
      <c r="BI46" s="221">
        <v>275916439.50452185</v>
      </c>
      <c r="BJ46" s="222">
        <v>279744972.24599469</v>
      </c>
      <c r="BK46" s="220">
        <v>291707056.56540424</v>
      </c>
      <c r="BL46" s="220">
        <v>315171953.2533164</v>
      </c>
      <c r="BM46" s="221">
        <v>316110376.84999412</v>
      </c>
      <c r="BN46" s="222">
        <v>331979862.93349159</v>
      </c>
      <c r="BO46" s="220">
        <v>330191929.11680502</v>
      </c>
      <c r="BP46" s="220">
        <v>341787908.23437279</v>
      </c>
      <c r="BQ46" s="221">
        <v>348320063.37532067</v>
      </c>
      <c r="BR46" s="222">
        <v>362224458.12463689</v>
      </c>
      <c r="BS46" s="220">
        <v>371126571.44007206</v>
      </c>
      <c r="BT46" s="220">
        <v>378716200.41158611</v>
      </c>
      <c r="BU46" s="221">
        <v>386918367.82152534</v>
      </c>
      <c r="BV46" s="222">
        <v>386462296.82399774</v>
      </c>
      <c r="BW46" s="220">
        <v>401042299.06903696</v>
      </c>
      <c r="BX46" s="220">
        <v>418179085.02330178</v>
      </c>
      <c r="BY46" s="221">
        <v>429563321.73152423</v>
      </c>
      <c r="BZ46" s="222">
        <v>454077487.68149817</v>
      </c>
      <c r="CA46" s="222">
        <v>487846461.59421206</v>
      </c>
      <c r="CB46" s="222">
        <v>496927294.66624588</v>
      </c>
      <c r="CC46" s="222">
        <v>485404701.25448495</v>
      </c>
      <c r="CD46" s="222">
        <v>537666408.07111537</v>
      </c>
      <c r="CE46" s="222">
        <v>567622162.80809379</v>
      </c>
      <c r="CF46" s="222">
        <v>606012177.51513338</v>
      </c>
      <c r="CG46" s="222">
        <v>592081824.53487742</v>
      </c>
      <c r="CH46" s="222">
        <v>625986128.48312581</v>
      </c>
      <c r="CI46" s="222">
        <v>652894828.60142589</v>
      </c>
      <c r="CJ46" s="222">
        <v>671066536.87181437</v>
      </c>
      <c r="CK46" s="222">
        <v>703944054.08023632</v>
      </c>
      <c r="CL46" s="222">
        <v>717707925.4262476</v>
      </c>
      <c r="CM46" s="222">
        <v>755793320.63347733</v>
      </c>
      <c r="CN46" s="222">
        <v>809115717.58571839</v>
      </c>
      <c r="CO46" s="222">
        <v>848632502.06722605</v>
      </c>
      <c r="CP46" s="222">
        <v>864181490.50507987</v>
      </c>
      <c r="CQ46" s="222">
        <v>823115591.87169421</v>
      </c>
      <c r="CR46" s="222">
        <v>820615065.26907265</v>
      </c>
      <c r="CS46" s="222">
        <v>827674656.44895816</v>
      </c>
      <c r="CT46" s="222">
        <v>840828273.90314293</v>
      </c>
      <c r="CU46" s="222">
        <v>883748875.59642029</v>
      </c>
      <c r="CV46" s="222">
        <v>916020735.48604584</v>
      </c>
      <c r="CW46" s="222">
        <v>949963116.52409542</v>
      </c>
    </row>
    <row r="47" spans="1:101" ht="2.25" customHeight="1" x14ac:dyDescent="0.25">
      <c r="A47" s="203"/>
      <c r="B47" s="28"/>
      <c r="C47" s="199"/>
      <c r="D47" s="199"/>
      <c r="E47" s="195"/>
      <c r="F47" s="195"/>
      <c r="G47" s="195"/>
      <c r="H47" s="195"/>
      <c r="I47" s="195"/>
      <c r="J47" s="191"/>
      <c r="K47" s="176"/>
      <c r="L47" s="176"/>
      <c r="M47" s="185"/>
      <c r="N47" s="184"/>
      <c r="O47" s="176"/>
      <c r="P47" s="176"/>
      <c r="Q47" s="185"/>
      <c r="R47" s="184"/>
      <c r="S47" s="176"/>
      <c r="T47" s="176"/>
      <c r="U47" s="185"/>
      <c r="V47" s="184"/>
      <c r="W47" s="176"/>
      <c r="X47" s="176"/>
      <c r="Y47" s="185"/>
      <c r="Z47" s="184"/>
      <c r="AA47" s="176"/>
      <c r="AB47" s="176"/>
      <c r="AC47" s="185"/>
      <c r="AD47" s="184"/>
      <c r="AE47" s="176"/>
      <c r="AF47" s="176"/>
      <c r="AG47" s="185"/>
      <c r="AH47" s="184"/>
      <c r="AI47" s="176"/>
      <c r="AJ47" s="176"/>
      <c r="AK47" s="185"/>
      <c r="AL47" s="184"/>
      <c r="AM47" s="176"/>
      <c r="AN47" s="176"/>
      <c r="AO47" s="185"/>
      <c r="AP47" s="184"/>
      <c r="AQ47" s="176"/>
      <c r="AR47" s="176"/>
      <c r="AS47" s="185"/>
      <c r="AT47" s="184"/>
      <c r="AU47" s="176"/>
      <c r="AV47" s="176"/>
      <c r="AW47" s="185"/>
      <c r="AX47" s="184"/>
      <c r="AY47" s="176"/>
      <c r="AZ47" s="176"/>
      <c r="BA47" s="185"/>
      <c r="BB47" s="184"/>
      <c r="BC47" s="176"/>
      <c r="BD47" s="176"/>
      <c r="BE47" s="185"/>
      <c r="BF47" s="184"/>
      <c r="BG47" s="176"/>
      <c r="BH47" s="176"/>
      <c r="BI47" s="185"/>
      <c r="BJ47" s="184"/>
      <c r="BK47" s="176"/>
      <c r="BL47" s="176"/>
      <c r="BM47" s="185"/>
      <c r="BN47" s="184"/>
      <c r="BO47" s="176"/>
      <c r="BP47" s="176"/>
      <c r="BQ47" s="185"/>
      <c r="BR47" s="184"/>
      <c r="BS47" s="176"/>
      <c r="BT47" s="176"/>
      <c r="BU47" s="185"/>
      <c r="BV47" s="184"/>
      <c r="BW47" s="176"/>
      <c r="BX47" s="176"/>
      <c r="BY47" s="185"/>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row>
    <row r="48" spans="1:101" ht="25" x14ac:dyDescent="0.25">
      <c r="A48" s="203"/>
      <c r="B48" s="28" t="s">
        <v>4</v>
      </c>
      <c r="C48" s="204" t="s">
        <v>57</v>
      </c>
      <c r="D48" s="201">
        <v>4915707.2158800075</v>
      </c>
      <c r="E48" s="197">
        <v>7018476.3070500121</v>
      </c>
      <c r="F48" s="197">
        <v>7542659.6568540102</v>
      </c>
      <c r="G48" s="197">
        <v>5379784.5288166599</v>
      </c>
      <c r="H48" s="197">
        <v>7284748.3827612493</v>
      </c>
      <c r="I48" s="197">
        <v>9864903.4948194902</v>
      </c>
      <c r="J48" s="193">
        <v>13111926.915646201</v>
      </c>
      <c r="K48" s="178">
        <v>13018899.704490799</v>
      </c>
      <c r="L48" s="178">
        <v>12413869.708762601</v>
      </c>
      <c r="M48" s="189">
        <v>12934339.6216507</v>
      </c>
      <c r="N48" s="188">
        <v>15066387.424206799</v>
      </c>
      <c r="O48" s="178">
        <v>16166536.0406479</v>
      </c>
      <c r="P48" s="178">
        <v>17825114.511226803</v>
      </c>
      <c r="Q48" s="189">
        <v>16104731.0120812</v>
      </c>
      <c r="R48" s="188">
        <v>19454186.822390001</v>
      </c>
      <c r="S48" s="178">
        <v>18719892.989429999</v>
      </c>
      <c r="T48" s="178">
        <v>22752668.767639998</v>
      </c>
      <c r="U48" s="189">
        <v>20811047.690409999</v>
      </c>
      <c r="V48" s="188">
        <v>23376363.802419998</v>
      </c>
      <c r="W48" s="178">
        <v>27622751.0341</v>
      </c>
      <c r="X48" s="178">
        <v>27813025.97095</v>
      </c>
      <c r="Y48" s="189">
        <v>25203978.863140002</v>
      </c>
      <c r="Z48" s="188">
        <v>29898261.039069999</v>
      </c>
      <c r="AA48" s="178">
        <v>28758735.5863754</v>
      </c>
      <c r="AB48" s="178">
        <v>28742114.9221051</v>
      </c>
      <c r="AC48" s="189">
        <v>24902201.136179999</v>
      </c>
      <c r="AD48" s="188">
        <v>29755856.48728</v>
      </c>
      <c r="AE48" s="178">
        <v>34509039.152339995</v>
      </c>
      <c r="AF48" s="178">
        <v>33596051.678640001</v>
      </c>
      <c r="AG48" s="189">
        <v>29122984.511150002</v>
      </c>
      <c r="AH48" s="188">
        <v>36546788.08484</v>
      </c>
      <c r="AI48" s="178">
        <v>37573277.705360003</v>
      </c>
      <c r="AJ48" s="178">
        <v>35294165.647840001</v>
      </c>
      <c r="AK48" s="189">
        <v>29215725.01317</v>
      </c>
      <c r="AL48" s="188">
        <v>36102934.663644105</v>
      </c>
      <c r="AM48" s="178">
        <v>42054769.422983095</v>
      </c>
      <c r="AN48" s="178">
        <v>39047217.074419998</v>
      </c>
      <c r="AO48" s="189">
        <v>32904296.864623599</v>
      </c>
      <c r="AP48" s="188">
        <v>36632735.198215798</v>
      </c>
      <c r="AQ48" s="178">
        <v>42529329.828097105</v>
      </c>
      <c r="AR48" s="178">
        <v>45022302.765832201</v>
      </c>
      <c r="AS48" s="189">
        <v>35695450.943486698</v>
      </c>
      <c r="AT48" s="188">
        <v>44169970.848170914</v>
      </c>
      <c r="AU48" s="178">
        <v>50396119.093778864</v>
      </c>
      <c r="AV48" s="178">
        <v>53473341.411868319</v>
      </c>
      <c r="AW48" s="189">
        <v>39935306.171118975</v>
      </c>
      <c r="AX48" s="188">
        <v>45713119.384373903</v>
      </c>
      <c r="AY48" s="178">
        <v>63353516.985731304</v>
      </c>
      <c r="AZ48" s="178">
        <v>62635295.274671897</v>
      </c>
      <c r="BA48" s="189">
        <v>48385009.533498295</v>
      </c>
      <c r="BB48" s="188">
        <v>56247501.58114659</v>
      </c>
      <c r="BC48" s="178">
        <v>66616076.387159206</v>
      </c>
      <c r="BD48" s="178">
        <v>71811658.04484731</v>
      </c>
      <c r="BE48" s="189">
        <v>63882982.501000896</v>
      </c>
      <c r="BF48" s="188">
        <v>72530907.156891793</v>
      </c>
      <c r="BG48" s="178">
        <v>74704523.764612913</v>
      </c>
      <c r="BH48" s="178">
        <v>75767090.198075801</v>
      </c>
      <c r="BI48" s="189">
        <v>73010703.977838099</v>
      </c>
      <c r="BJ48" s="188">
        <v>77148778.512450412</v>
      </c>
      <c r="BK48" s="178">
        <v>83004379.930894703</v>
      </c>
      <c r="BL48" s="178">
        <v>79191129.179935396</v>
      </c>
      <c r="BM48" s="189">
        <v>56400366.012968503</v>
      </c>
      <c r="BN48" s="188">
        <v>73880032.57107079</v>
      </c>
      <c r="BO48" s="178">
        <v>76625344.73386991</v>
      </c>
      <c r="BP48" s="178">
        <v>76570996.879545301</v>
      </c>
      <c r="BQ48" s="189">
        <v>63666628.760117203</v>
      </c>
      <c r="BR48" s="188">
        <v>70689731.87495257</v>
      </c>
      <c r="BS48" s="178">
        <v>76177655.412452325</v>
      </c>
      <c r="BT48" s="178">
        <v>80795325.841209963</v>
      </c>
      <c r="BU48" s="189">
        <v>62296313.371774644</v>
      </c>
      <c r="BV48" s="188">
        <v>76198440.062977731</v>
      </c>
      <c r="BW48" s="178">
        <v>81563683.548004597</v>
      </c>
      <c r="BX48" s="178">
        <v>83487706.989910007</v>
      </c>
      <c r="BY48" s="189">
        <v>65654194.784179993</v>
      </c>
      <c r="BZ48" s="188">
        <v>93495604.502859995</v>
      </c>
      <c r="CA48" s="188">
        <v>102453264.77518</v>
      </c>
      <c r="CB48" s="188">
        <v>92251893.067179993</v>
      </c>
      <c r="CC48" s="188">
        <v>66220624.836240858</v>
      </c>
      <c r="CD48" s="188">
        <v>82480812.165839449</v>
      </c>
      <c r="CE48" s="188">
        <v>96072162.933401912</v>
      </c>
      <c r="CF48" s="188">
        <v>93417099.366731122</v>
      </c>
      <c r="CG48" s="188">
        <v>73407066.477392405</v>
      </c>
      <c r="CH48" s="188">
        <v>80050789.053025961</v>
      </c>
      <c r="CI48" s="188">
        <v>87130539.79746516</v>
      </c>
      <c r="CJ48" s="188">
        <v>101581768.99804088</v>
      </c>
      <c r="CK48" s="188">
        <v>75761937.596780807</v>
      </c>
      <c r="CL48" s="188">
        <v>87863995.415198952</v>
      </c>
      <c r="CM48" s="188">
        <v>112311488.72286737</v>
      </c>
      <c r="CN48" s="188">
        <v>118474284.77819692</v>
      </c>
      <c r="CO48" s="188">
        <v>92843632.65036656</v>
      </c>
      <c r="CP48" s="188">
        <v>105791535.08540067</v>
      </c>
      <c r="CQ48" s="188">
        <v>134637268.08802319</v>
      </c>
      <c r="CR48" s="188">
        <v>143868537.70219505</v>
      </c>
      <c r="CS48" s="188">
        <v>92871169.23121798</v>
      </c>
      <c r="CT48" s="188">
        <v>106411940.10063826</v>
      </c>
      <c r="CU48" s="188">
        <v>110249475.54154682</v>
      </c>
      <c r="CV48" s="188">
        <v>120177835.12878156</v>
      </c>
      <c r="CW48" s="188">
        <v>88199644.788963124</v>
      </c>
    </row>
    <row r="49" spans="1:101" ht="3" customHeight="1" x14ac:dyDescent="0.25">
      <c r="A49" s="203"/>
      <c r="B49" s="28"/>
      <c r="C49" s="199"/>
      <c r="D49" s="199"/>
      <c r="E49" s="195"/>
      <c r="F49" s="195"/>
      <c r="G49" s="195"/>
      <c r="H49" s="195"/>
      <c r="I49" s="195"/>
      <c r="J49" s="191"/>
      <c r="K49" s="176"/>
      <c r="L49" s="176"/>
      <c r="M49" s="185"/>
      <c r="N49" s="184"/>
      <c r="O49" s="176"/>
      <c r="P49" s="176"/>
      <c r="Q49" s="185"/>
      <c r="R49" s="184"/>
      <c r="S49" s="176"/>
      <c r="T49" s="176"/>
      <c r="U49" s="185"/>
      <c r="V49" s="184"/>
      <c r="W49" s="176"/>
      <c r="X49" s="176"/>
      <c r="Y49" s="185"/>
      <c r="Z49" s="184"/>
      <c r="AA49" s="176"/>
      <c r="AB49" s="176"/>
      <c r="AC49" s="185"/>
      <c r="AD49" s="184"/>
      <c r="AE49" s="176"/>
      <c r="AF49" s="176"/>
      <c r="AG49" s="185"/>
      <c r="AH49" s="184"/>
      <c r="AI49" s="176"/>
      <c r="AJ49" s="176"/>
      <c r="AK49" s="185"/>
      <c r="AL49" s="184"/>
      <c r="AM49" s="176"/>
      <c r="AN49" s="176"/>
      <c r="AO49" s="185"/>
      <c r="AP49" s="184"/>
      <c r="AQ49" s="176"/>
      <c r="AR49" s="176"/>
      <c r="AS49" s="185"/>
      <c r="AT49" s="184"/>
      <c r="AU49" s="176"/>
      <c r="AV49" s="176"/>
      <c r="AW49" s="185"/>
      <c r="AX49" s="184"/>
      <c r="AY49" s="176"/>
      <c r="AZ49" s="176"/>
      <c r="BA49" s="185"/>
      <c r="BB49" s="184"/>
      <c r="BC49" s="176"/>
      <c r="BD49" s="176"/>
      <c r="BE49" s="185"/>
      <c r="BF49" s="184"/>
      <c r="BG49" s="176"/>
      <c r="BH49" s="176"/>
      <c r="BI49" s="185"/>
      <c r="BJ49" s="184"/>
      <c r="BK49" s="176"/>
      <c r="BL49" s="176"/>
      <c r="BM49" s="185"/>
      <c r="BN49" s="184"/>
      <c r="BO49" s="176"/>
      <c r="BP49" s="176"/>
      <c r="BQ49" s="185"/>
      <c r="BR49" s="184"/>
      <c r="BS49" s="176"/>
      <c r="BT49" s="176"/>
      <c r="BU49" s="185"/>
      <c r="BV49" s="184"/>
      <c r="BW49" s="176"/>
      <c r="BX49" s="176"/>
      <c r="BY49" s="185"/>
      <c r="BZ49" s="184"/>
      <c r="CA49" s="184"/>
      <c r="CB49" s="184"/>
      <c r="CC49" s="184"/>
      <c r="CD49" s="184"/>
      <c r="CE49" s="184"/>
      <c r="CF49" s="184"/>
      <c r="CG49" s="184"/>
      <c r="CH49" s="184"/>
      <c r="CI49" s="184"/>
      <c r="CJ49" s="184"/>
      <c r="CK49" s="184"/>
      <c r="CL49" s="184"/>
      <c r="CM49" s="184"/>
      <c r="CN49" s="184"/>
      <c r="CO49" s="184"/>
      <c r="CP49" s="184"/>
      <c r="CQ49" s="184"/>
      <c r="CR49" s="184"/>
      <c r="CS49" s="184"/>
      <c r="CT49" s="184"/>
      <c r="CU49" s="184"/>
      <c r="CV49" s="184"/>
      <c r="CW49" s="184"/>
    </row>
    <row r="50" spans="1:101" ht="13" x14ac:dyDescent="0.3">
      <c r="A50" s="261" t="s">
        <v>45</v>
      </c>
      <c r="B50" s="251"/>
      <c r="C50" s="252"/>
      <c r="D50" s="253">
        <v>16948472.325384773</v>
      </c>
      <c r="E50" s="254">
        <v>24403251.803074159</v>
      </c>
      <c r="F50" s="254">
        <v>32541589.538957372</v>
      </c>
      <c r="G50" s="254">
        <v>50697617.87753316</v>
      </c>
      <c r="H50" s="254">
        <v>65862524.807641648</v>
      </c>
      <c r="I50" s="254">
        <v>73961256.856944069</v>
      </c>
      <c r="J50" s="255">
        <v>73436885.768845543</v>
      </c>
      <c r="K50" s="256">
        <v>82318609.650171012</v>
      </c>
      <c r="L50" s="256">
        <v>91593912.895948172</v>
      </c>
      <c r="M50" s="257">
        <v>97411873.968635291</v>
      </c>
      <c r="N50" s="258">
        <v>100149991.93914303</v>
      </c>
      <c r="O50" s="256">
        <v>96523462.588511914</v>
      </c>
      <c r="P50" s="256">
        <v>97649104.370641097</v>
      </c>
      <c r="Q50" s="257">
        <v>100107849.46450429</v>
      </c>
      <c r="R50" s="258">
        <v>100065141.48870127</v>
      </c>
      <c r="S50" s="256">
        <v>99812151.461215645</v>
      </c>
      <c r="T50" s="256">
        <v>95258913.343256354</v>
      </c>
      <c r="U50" s="257">
        <v>98777504.583382517</v>
      </c>
      <c r="V50" s="258">
        <v>101106306.34221911</v>
      </c>
      <c r="W50" s="256">
        <v>96824589.685518473</v>
      </c>
      <c r="X50" s="256">
        <v>94510394.753537208</v>
      </c>
      <c r="Y50" s="257">
        <v>96227173.790035114</v>
      </c>
      <c r="Z50" s="258">
        <v>96788957.586869344</v>
      </c>
      <c r="AA50" s="256">
        <v>101673826.23700874</v>
      </c>
      <c r="AB50" s="256">
        <v>96648343.736334771</v>
      </c>
      <c r="AC50" s="257">
        <v>100341008.22545131</v>
      </c>
      <c r="AD50" s="258">
        <v>98866982.111117855</v>
      </c>
      <c r="AE50" s="256">
        <v>94269469.432325363</v>
      </c>
      <c r="AF50" s="256">
        <v>98058342.409956306</v>
      </c>
      <c r="AG50" s="257">
        <v>97513380.732309163</v>
      </c>
      <c r="AH50" s="258">
        <v>103535204.58987525</v>
      </c>
      <c r="AI50" s="256">
        <v>98583251.352522731</v>
      </c>
      <c r="AJ50" s="256">
        <v>109044769.49855173</v>
      </c>
      <c r="AK50" s="257">
        <v>118275819.85880011</v>
      </c>
      <c r="AL50" s="258">
        <v>125127971.96659818</v>
      </c>
      <c r="AM50" s="256">
        <v>118514274.4651664</v>
      </c>
      <c r="AN50" s="256">
        <v>118020065.59389222</v>
      </c>
      <c r="AO50" s="257">
        <v>134727047.09134585</v>
      </c>
      <c r="AP50" s="258">
        <v>140436850.22748876</v>
      </c>
      <c r="AQ50" s="256">
        <v>140358697.60070375</v>
      </c>
      <c r="AR50" s="256">
        <v>135794975.37139773</v>
      </c>
      <c r="AS50" s="257">
        <v>152592724.23979411</v>
      </c>
      <c r="AT50" s="258">
        <v>147451899.34273413</v>
      </c>
      <c r="AU50" s="256">
        <v>135903690.30839288</v>
      </c>
      <c r="AV50" s="256">
        <v>143091135.87983477</v>
      </c>
      <c r="AW50" s="257">
        <v>164542379.62092862</v>
      </c>
      <c r="AX50" s="258">
        <v>155041421.47731325</v>
      </c>
      <c r="AY50" s="256">
        <v>137518926.9510068</v>
      </c>
      <c r="AZ50" s="256">
        <v>136066548.13875711</v>
      </c>
      <c r="BA50" s="257">
        <v>161722366.46293849</v>
      </c>
      <c r="BB50" s="258">
        <v>155984367.79652756</v>
      </c>
      <c r="BC50" s="256">
        <v>149499295.24529213</v>
      </c>
      <c r="BD50" s="256">
        <v>155318725.05572703</v>
      </c>
      <c r="BE50" s="257">
        <v>171967065.5353024</v>
      </c>
      <c r="BF50" s="258">
        <v>171221949.78163251</v>
      </c>
      <c r="BG50" s="256">
        <v>163206363.90395966</v>
      </c>
      <c r="BH50" s="256">
        <v>174821498.38543808</v>
      </c>
      <c r="BI50" s="257">
        <v>202905735.52668375</v>
      </c>
      <c r="BJ50" s="258">
        <v>202596193.73354429</v>
      </c>
      <c r="BK50" s="256">
        <v>208702676.63450953</v>
      </c>
      <c r="BL50" s="256">
        <v>235980824.07338101</v>
      </c>
      <c r="BM50" s="257">
        <v>259710010.83702561</v>
      </c>
      <c r="BN50" s="258">
        <v>258099830.3624208</v>
      </c>
      <c r="BO50" s="256">
        <v>253566584.38293511</v>
      </c>
      <c r="BP50" s="256">
        <v>265216911.35482749</v>
      </c>
      <c r="BQ50" s="257">
        <v>284653434.6152035</v>
      </c>
      <c r="BR50" s="258">
        <v>291534726.24968433</v>
      </c>
      <c r="BS50" s="256">
        <v>294948916.02761972</v>
      </c>
      <c r="BT50" s="256">
        <v>297920874.57037616</v>
      </c>
      <c r="BU50" s="257">
        <v>324622054.44975066</v>
      </c>
      <c r="BV50" s="258">
        <v>310263856.76102</v>
      </c>
      <c r="BW50" s="256">
        <v>319478615.52103233</v>
      </c>
      <c r="BX50" s="256">
        <v>334691378.03339177</v>
      </c>
      <c r="BY50" s="257">
        <v>363909126.94734424</v>
      </c>
      <c r="BZ50" s="258">
        <v>360581883.17863816</v>
      </c>
      <c r="CA50" s="258">
        <v>385393196.81903207</v>
      </c>
      <c r="CB50" s="258">
        <v>404675401.5990659</v>
      </c>
      <c r="CC50" s="258">
        <v>419184076.41824412</v>
      </c>
      <c r="CD50" s="258">
        <v>455185595.90527594</v>
      </c>
      <c r="CE50" s="258">
        <v>471549999.87469184</v>
      </c>
      <c r="CF50" s="258">
        <v>512595078.14840227</v>
      </c>
      <c r="CG50" s="258">
        <v>518674758.05748498</v>
      </c>
      <c r="CH50" s="258">
        <v>545935339.43009984</v>
      </c>
      <c r="CI50" s="258">
        <v>565764288.80396068</v>
      </c>
      <c r="CJ50" s="258">
        <v>569484767.87377346</v>
      </c>
      <c r="CK50" s="258">
        <v>628182116.48345554</v>
      </c>
      <c r="CL50" s="258">
        <v>629843930.01104867</v>
      </c>
      <c r="CM50" s="258">
        <v>643481831.91060996</v>
      </c>
      <c r="CN50" s="258">
        <v>690641432.80752146</v>
      </c>
      <c r="CO50" s="258">
        <v>755788869.41685951</v>
      </c>
      <c r="CP50" s="258">
        <v>758389955.41967916</v>
      </c>
      <c r="CQ50" s="258">
        <v>688478323.78367102</v>
      </c>
      <c r="CR50" s="258">
        <v>676746527.5668776</v>
      </c>
      <c r="CS50" s="258">
        <v>734803487.21774018</v>
      </c>
      <c r="CT50" s="258">
        <v>734416333.80250466</v>
      </c>
      <c r="CU50" s="258">
        <v>773499400.05487347</v>
      </c>
      <c r="CV50" s="258">
        <v>795842900.35726428</v>
      </c>
      <c r="CW50" s="258">
        <v>861763471.73513234</v>
      </c>
    </row>
    <row r="51" spans="1:101" ht="13.5" thickBot="1" x14ac:dyDescent="0.35">
      <c r="A51" s="241" t="s">
        <v>83</v>
      </c>
      <c r="B51" s="242"/>
      <c r="C51" s="243"/>
      <c r="D51" s="244">
        <v>14842572.325384773</v>
      </c>
      <c r="E51" s="245">
        <v>21558451.803074159</v>
      </c>
      <c r="F51" s="245">
        <v>29332199.538957372</v>
      </c>
      <c r="G51" s="245">
        <v>46093432.115833163</v>
      </c>
      <c r="H51" s="245">
        <v>61796933.583452806</v>
      </c>
      <c r="I51" s="245">
        <v>70763156.856944069</v>
      </c>
      <c r="J51" s="246">
        <v>69512232.625183314</v>
      </c>
      <c r="K51" s="247">
        <v>78547493.829882532</v>
      </c>
      <c r="L51" s="247">
        <v>88306068.351076871</v>
      </c>
      <c r="M51" s="248">
        <v>93308873.968635291</v>
      </c>
      <c r="N51" s="249">
        <v>95418432.343788594</v>
      </c>
      <c r="O51" s="247">
        <v>91466323.793089256</v>
      </c>
      <c r="P51" s="247">
        <v>92838197.753406525</v>
      </c>
      <c r="Q51" s="248">
        <v>96562849.464504287</v>
      </c>
      <c r="R51" s="249">
        <v>95291977.394303992</v>
      </c>
      <c r="S51" s="247">
        <v>93847925.168769464</v>
      </c>
      <c r="T51" s="247">
        <v>90258670.227585927</v>
      </c>
      <c r="U51" s="248">
        <v>93311404.583382517</v>
      </c>
      <c r="V51" s="249">
        <v>92653491.65929018</v>
      </c>
      <c r="W51" s="247">
        <v>89538583.8845319</v>
      </c>
      <c r="X51" s="247">
        <v>88436664.897088617</v>
      </c>
      <c r="Y51" s="248">
        <v>91509309.790035114</v>
      </c>
      <c r="Z51" s="249">
        <v>88634721.802525267</v>
      </c>
      <c r="AA51" s="247">
        <v>93157377.45471257</v>
      </c>
      <c r="AB51" s="247">
        <v>89576991.371918485</v>
      </c>
      <c r="AC51" s="248">
        <v>94350405.225451306</v>
      </c>
      <c r="AD51" s="249">
        <v>89349123.459490657</v>
      </c>
      <c r="AE51" s="247">
        <v>83915019.068078965</v>
      </c>
      <c r="AF51" s="247">
        <v>89257791.770202965</v>
      </c>
      <c r="AG51" s="248">
        <v>93038335.905588508</v>
      </c>
      <c r="AH51" s="249">
        <v>99459889.651315331</v>
      </c>
      <c r="AI51" s="247">
        <v>94315198.900583759</v>
      </c>
      <c r="AJ51" s="247">
        <v>104677548.91716518</v>
      </c>
      <c r="AK51" s="248">
        <v>112953634.03468393</v>
      </c>
      <c r="AL51" s="249">
        <v>121239967.44497414</v>
      </c>
      <c r="AM51" s="247">
        <v>114736439.18191129</v>
      </c>
      <c r="AN51" s="247">
        <v>114537767.09483233</v>
      </c>
      <c r="AO51" s="248">
        <v>127922987.2608044</v>
      </c>
      <c r="AP51" s="249">
        <v>138717727.45703039</v>
      </c>
      <c r="AQ51" s="247">
        <v>138471634.78673238</v>
      </c>
      <c r="AR51" s="247">
        <v>134180234.61759956</v>
      </c>
      <c r="AS51" s="248">
        <v>146308531.67529091</v>
      </c>
      <c r="AT51" s="249">
        <v>144455593.30830327</v>
      </c>
      <c r="AU51" s="247">
        <v>134267287.49907914</v>
      </c>
      <c r="AV51" s="247">
        <v>141642820.21622092</v>
      </c>
      <c r="AW51" s="248">
        <v>154623425.32348153</v>
      </c>
      <c r="AX51" s="249">
        <v>150852599.15027362</v>
      </c>
      <c r="AY51" s="247">
        <v>134009876.18709251</v>
      </c>
      <c r="AZ51" s="247">
        <v>132643467.24759439</v>
      </c>
      <c r="BA51" s="248">
        <v>150078531.5537051</v>
      </c>
      <c r="BB51" s="249">
        <v>146742912.33268881</v>
      </c>
      <c r="BC51" s="247">
        <v>141920124.20052457</v>
      </c>
      <c r="BD51" s="247">
        <v>148572912.1258437</v>
      </c>
      <c r="BE51" s="248">
        <v>159643164.59929821</v>
      </c>
      <c r="BF51" s="249">
        <v>163045527.58076817</v>
      </c>
      <c r="BG51" s="247">
        <v>157150293.41217789</v>
      </c>
      <c r="BH51" s="247">
        <v>168721524.49540305</v>
      </c>
      <c r="BI51" s="248">
        <v>192654672.74400124</v>
      </c>
      <c r="BJ51" s="249">
        <v>195143334.60928419</v>
      </c>
      <c r="BK51" s="247">
        <v>201314052.37822971</v>
      </c>
      <c r="BL51" s="247">
        <v>229290907.6308645</v>
      </c>
      <c r="BM51" s="248">
        <v>251781913.87588751</v>
      </c>
      <c r="BN51" s="249">
        <v>251120182.35985836</v>
      </c>
      <c r="BO51" s="247">
        <v>246743125.96591732</v>
      </c>
      <c r="BP51" s="247">
        <v>258274250.49619007</v>
      </c>
      <c r="BQ51" s="248">
        <v>279071270.71928281</v>
      </c>
      <c r="BR51" s="249">
        <v>287106386.99580908</v>
      </c>
      <c r="BS51" s="247">
        <v>290072015.21812475</v>
      </c>
      <c r="BT51" s="247">
        <v>291366446.67169517</v>
      </c>
      <c r="BU51" s="248">
        <v>320817941.48523217</v>
      </c>
      <c r="BV51" s="249">
        <v>309512791.41914099</v>
      </c>
      <c r="BW51" s="247">
        <v>318782564.77896321</v>
      </c>
      <c r="BX51" s="247">
        <v>333764344.83194935</v>
      </c>
      <c r="BY51" s="248">
        <v>363072462.84871167</v>
      </c>
      <c r="BZ51" s="249">
        <v>357685110.38005382</v>
      </c>
      <c r="CA51" s="249">
        <v>381916475.95219612</v>
      </c>
      <c r="CB51" s="249">
        <v>400755798.08934778</v>
      </c>
      <c r="CC51" s="249">
        <v>418893963.38868278</v>
      </c>
      <c r="CD51" s="249">
        <v>451373605.51083541</v>
      </c>
      <c r="CE51" s="249">
        <v>464764471.13685477</v>
      </c>
      <c r="CF51" s="249">
        <v>498681592.21781987</v>
      </c>
      <c r="CG51" s="249">
        <v>518515951.68991816</v>
      </c>
      <c r="CH51" s="249">
        <v>539545375.02422261</v>
      </c>
      <c r="CI51" s="249">
        <v>558737524.80700779</v>
      </c>
      <c r="CJ51" s="249">
        <v>563381707.08872163</v>
      </c>
      <c r="CK51" s="249">
        <v>627783105.72852159</v>
      </c>
      <c r="CL51" s="249">
        <v>624722964.77071559</v>
      </c>
      <c r="CM51" s="249">
        <v>637062974.10087693</v>
      </c>
      <c r="CN51" s="249">
        <v>686327721.40220082</v>
      </c>
      <c r="CO51" s="249">
        <v>755512377.32889307</v>
      </c>
      <c r="CP51" s="249">
        <v>754057867.31793725</v>
      </c>
      <c r="CQ51" s="249">
        <v>683647471.73772502</v>
      </c>
      <c r="CR51" s="249">
        <v>672070593.55798721</v>
      </c>
      <c r="CS51" s="249">
        <v>734507288.31240129</v>
      </c>
      <c r="CT51" s="249">
        <v>729925723.78866696</v>
      </c>
      <c r="CU51" s="249">
        <v>768419466.62945819</v>
      </c>
      <c r="CV51" s="249">
        <v>791850871.7804625</v>
      </c>
      <c r="CW51" s="249">
        <v>861351517.68136489</v>
      </c>
    </row>
    <row r="52" spans="1:101" x14ac:dyDescent="0.25">
      <c r="A52" s="14" t="s">
        <v>48</v>
      </c>
      <c r="B52" s="37"/>
      <c r="C52" s="24"/>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4"/>
      <c r="CN52" s="24"/>
      <c r="CO52" s="24"/>
      <c r="CP52" s="24"/>
      <c r="CQ52" s="24"/>
      <c r="CR52" s="24"/>
      <c r="CS52" s="24"/>
      <c r="CT52" s="24"/>
      <c r="CU52" s="24"/>
      <c r="CV52" s="24"/>
      <c r="CW52" s="24"/>
    </row>
    <row r="53" spans="1:101" x14ac:dyDescent="0.25">
      <c r="A53" s="14" t="s">
        <v>78</v>
      </c>
      <c r="B53" s="37"/>
      <c r="C53" s="24"/>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c r="BR53" s="22"/>
      <c r="BS53" s="22"/>
      <c r="BT53" s="22"/>
      <c r="BU53" s="22"/>
      <c r="BV53" s="22"/>
      <c r="BW53" s="22"/>
      <c r="BX53" s="24"/>
      <c r="BY53" s="24"/>
      <c r="BZ53" s="24"/>
      <c r="CA53" s="24"/>
      <c r="CB53" s="24"/>
      <c r="CC53" s="24"/>
      <c r="CD53" s="24"/>
      <c r="CE53" s="24"/>
      <c r="CF53" s="24"/>
      <c r="CG53" s="24"/>
      <c r="CH53" s="24"/>
      <c r="CI53" s="24"/>
      <c r="CJ53" s="24"/>
      <c r="CK53" s="24"/>
      <c r="CL53" s="24"/>
      <c r="CM53" s="24"/>
      <c r="CN53" s="24"/>
      <c r="CO53" s="24"/>
      <c r="CP53" s="24"/>
      <c r="CQ53" s="24"/>
      <c r="CR53" s="24"/>
      <c r="CS53" s="24"/>
      <c r="CT53" s="24"/>
      <c r="CU53" s="24"/>
      <c r="CV53" s="24"/>
      <c r="CW53" s="24"/>
    </row>
    <row r="54" spans="1:101" x14ac:dyDescent="0.25">
      <c r="A54" s="14" t="s">
        <v>76</v>
      </c>
      <c r="B54" s="37"/>
      <c r="C54" s="24"/>
      <c r="D54" s="24"/>
      <c r="E54" s="24"/>
      <c r="F54" s="24"/>
      <c r="G54" s="24"/>
      <c r="H54" s="24"/>
      <c r="I54" s="24"/>
      <c r="J54" s="24"/>
      <c r="K54" s="24"/>
      <c r="L54" s="24"/>
      <c r="M54" s="24"/>
      <c r="N54" s="24"/>
      <c r="O54" s="24"/>
      <c r="P54" s="24"/>
      <c r="Q54" s="24"/>
      <c r="R54" s="24"/>
      <c r="S54" s="24"/>
      <c r="T54" s="22"/>
      <c r="U54" s="24"/>
      <c r="V54" s="22"/>
      <c r="W54" s="22"/>
      <c r="X54" s="171"/>
      <c r="Y54" s="24"/>
      <c r="Z54" s="22"/>
      <c r="AA54" s="22"/>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172"/>
      <c r="BK54" s="172"/>
      <c r="BL54" s="172"/>
      <c r="BM54" s="172"/>
      <c r="BN54" s="24"/>
      <c r="BO54" s="24"/>
      <c r="BP54" s="24"/>
      <c r="BQ54" s="24"/>
      <c r="BR54" s="24"/>
      <c r="BS54" s="24"/>
      <c r="BT54" s="24"/>
      <c r="BU54" s="24"/>
      <c r="BV54" s="24"/>
      <c r="BW54" s="24"/>
      <c r="BX54" s="24"/>
      <c r="BY54" s="24"/>
      <c r="BZ54" s="24"/>
      <c r="CA54" s="24"/>
      <c r="CB54" s="24"/>
      <c r="CC54" s="24"/>
      <c r="CD54" s="24"/>
      <c r="CE54" s="24"/>
      <c r="CF54" s="24"/>
      <c r="CG54" s="24"/>
      <c r="CH54" s="24"/>
      <c r="CI54" s="24"/>
      <c r="CJ54" s="24"/>
      <c r="CK54" s="24"/>
      <c r="CL54" s="24"/>
      <c r="CM54" s="24"/>
      <c r="CN54" s="24"/>
      <c r="CO54" s="24"/>
      <c r="CP54" s="24"/>
      <c r="CQ54" s="24"/>
      <c r="CR54" s="24"/>
      <c r="CS54" s="24"/>
      <c r="CT54" s="24"/>
      <c r="CU54" s="24"/>
      <c r="CV54" s="24"/>
      <c r="CW54" s="24"/>
    </row>
    <row r="55" spans="1:101" x14ac:dyDescent="0.25">
      <c r="A55" s="14" t="s">
        <v>80</v>
      </c>
      <c r="B55" s="37"/>
      <c r="C55" s="24"/>
      <c r="D55" s="166"/>
      <c r="E55" s="166"/>
      <c r="F55" s="166"/>
      <c r="G55" s="166"/>
      <c r="H55" s="166"/>
      <c r="I55" s="166"/>
      <c r="J55" s="166"/>
      <c r="K55" s="166"/>
      <c r="L55" s="166"/>
      <c r="M55" s="166"/>
      <c r="N55" s="166"/>
      <c r="O55" s="166"/>
      <c r="P55" s="166"/>
      <c r="Q55" s="166"/>
      <c r="R55" s="166"/>
      <c r="S55" s="166"/>
      <c r="T55" s="173"/>
      <c r="U55" s="166"/>
      <c r="V55" s="166"/>
      <c r="W55" s="173"/>
      <c r="X55" s="166"/>
      <c r="Y55" s="166"/>
      <c r="Z55" s="166"/>
      <c r="AA55" s="166"/>
      <c r="AB55" s="173"/>
      <c r="AC55" s="166"/>
      <c r="AD55" s="166"/>
      <c r="AE55" s="166"/>
      <c r="AF55" s="173"/>
      <c r="AG55" s="166"/>
      <c r="AH55" s="166"/>
      <c r="AI55" s="166"/>
      <c r="AJ55" s="166"/>
      <c r="AK55" s="166"/>
      <c r="AL55" s="170"/>
      <c r="AM55" s="170"/>
      <c r="AN55" s="170"/>
      <c r="AO55" s="170"/>
      <c r="AP55" s="167"/>
      <c r="AQ55" s="167"/>
      <c r="AR55" s="167"/>
      <c r="AS55" s="167"/>
      <c r="AT55" s="167"/>
      <c r="AU55" s="167"/>
      <c r="AV55" s="167"/>
      <c r="AW55" s="167"/>
      <c r="AX55" s="167"/>
      <c r="AY55" s="167"/>
      <c r="AZ55" s="167"/>
      <c r="BA55" s="167"/>
      <c r="BB55" s="167"/>
      <c r="BC55" s="167"/>
      <c r="BD55" s="167"/>
      <c r="BE55" s="167"/>
      <c r="BF55" s="167"/>
      <c r="BG55" s="167"/>
      <c r="BH55" s="167"/>
      <c r="BI55" s="167"/>
      <c r="BJ55" s="168"/>
      <c r="BK55" s="168"/>
      <c r="BL55" s="168"/>
      <c r="BM55" s="168"/>
      <c r="BN55" s="168"/>
      <c r="BO55" s="168"/>
      <c r="BP55" s="168"/>
      <c r="BQ55" s="168"/>
      <c r="BR55" s="168"/>
      <c r="BS55" s="168"/>
      <c r="BT55" s="168"/>
      <c r="BU55" s="168"/>
      <c r="BV55" s="168"/>
      <c r="BW55" s="168"/>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row>
    <row r="56" spans="1:101" ht="13" x14ac:dyDescent="0.3">
      <c r="A56" s="14" t="s">
        <v>87</v>
      </c>
      <c r="B56" s="24"/>
      <c r="C56" s="24"/>
      <c r="D56" s="24"/>
      <c r="E56" s="24"/>
      <c r="F56" s="24"/>
      <c r="G56" s="24"/>
      <c r="H56" s="24"/>
      <c r="I56" s="24"/>
      <c r="J56" s="24"/>
      <c r="K56" s="24"/>
      <c r="L56" s="24"/>
      <c r="M56" s="24"/>
      <c r="N56" s="24"/>
      <c r="O56" s="24"/>
      <c r="P56" s="24"/>
      <c r="Q56" s="24"/>
      <c r="R56" s="24"/>
      <c r="S56" s="24"/>
      <c r="T56" s="24"/>
      <c r="U56" s="24"/>
      <c r="V56" s="24"/>
      <c r="W56" s="22"/>
      <c r="X56" s="22"/>
      <c r="Y56" s="22"/>
      <c r="Z56" s="24"/>
      <c r="AA56" s="24"/>
      <c r="AB56" s="24"/>
      <c r="AC56" s="24"/>
      <c r="AD56" s="24"/>
      <c r="AE56" s="24"/>
      <c r="AF56" s="24"/>
      <c r="AG56" s="24"/>
      <c r="AH56" s="24"/>
      <c r="AI56" s="22"/>
      <c r="AJ56" s="24"/>
      <c r="AK56" s="24"/>
      <c r="AL56" s="169"/>
      <c r="AM56" s="169"/>
      <c r="AN56" s="169"/>
      <c r="AO56" s="169"/>
      <c r="AP56" s="169"/>
      <c r="AQ56" s="169"/>
      <c r="AR56" s="24"/>
      <c r="AS56" s="169"/>
      <c r="AT56" s="24"/>
      <c r="AU56" s="24"/>
      <c r="AV56" s="24"/>
      <c r="AW56" s="24"/>
      <c r="AX56" s="24"/>
      <c r="AY56" s="24"/>
      <c r="AZ56" s="24"/>
      <c r="BA56" s="24"/>
      <c r="BB56" s="24"/>
      <c r="BC56" s="24"/>
      <c r="BD56" s="24"/>
      <c r="BE56" s="24"/>
      <c r="BF56" s="24"/>
      <c r="BG56" s="24"/>
      <c r="BH56" s="24"/>
      <c r="BI56" s="24"/>
      <c r="BJ56" s="174"/>
      <c r="BK56" s="174"/>
      <c r="BL56" s="174"/>
      <c r="BM56" s="17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row>
    <row r="57" spans="1:101" x14ac:dyDescent="0.25">
      <c r="A57" s="14" t="s">
        <v>94</v>
      </c>
      <c r="B57" s="24"/>
      <c r="C57" s="24"/>
      <c r="D57" s="24"/>
      <c r="E57" s="24"/>
      <c r="F57" s="24"/>
      <c r="G57" s="24"/>
      <c r="H57" s="24"/>
      <c r="I57" s="24"/>
      <c r="J57" s="24"/>
      <c r="K57" s="24"/>
      <c r="L57" s="24"/>
      <c r="M57" s="24"/>
      <c r="N57" s="24"/>
      <c r="O57" s="24"/>
      <c r="P57" s="24"/>
      <c r="Q57" s="24"/>
      <c r="R57" s="24"/>
      <c r="S57" s="24"/>
      <c r="T57" s="24"/>
      <c r="U57" s="24"/>
      <c r="V57" s="24"/>
      <c r="W57" s="22"/>
      <c r="X57" s="22"/>
      <c r="Y57" s="24"/>
      <c r="Z57" s="24"/>
      <c r="AA57" s="24"/>
      <c r="AB57" s="24"/>
      <c r="AC57" s="24"/>
      <c r="AD57" s="24"/>
      <c r="AE57" s="24"/>
      <c r="AF57" s="22"/>
      <c r="AG57" s="24"/>
      <c r="AH57" s="24"/>
      <c r="AI57" s="24"/>
      <c r="AJ57" s="24"/>
      <c r="AK57" s="169"/>
      <c r="AL57" s="169"/>
      <c r="AM57" s="169"/>
      <c r="AN57" s="169"/>
      <c r="AO57" s="169"/>
      <c r="AP57" s="169"/>
      <c r="AQ57" s="169"/>
      <c r="AR57" s="24"/>
      <c r="AS57" s="169"/>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2"/>
      <c r="BR57" s="24"/>
      <c r="BS57" s="24"/>
      <c r="BT57" s="24"/>
      <c r="BU57" s="24"/>
      <c r="BV57" s="24"/>
      <c r="BW57" s="24"/>
      <c r="BX57" s="24"/>
      <c r="BY57" s="24"/>
      <c r="BZ57" s="24"/>
      <c r="CA57" s="24"/>
      <c r="CB57" s="24"/>
      <c r="CC57" s="24"/>
      <c r="CD57" s="24"/>
      <c r="CE57" s="24"/>
      <c r="CF57" s="24"/>
      <c r="CG57" s="24"/>
      <c r="CH57" s="24"/>
      <c r="CI57" s="24"/>
      <c r="CJ57" s="24"/>
      <c r="CK57" s="24"/>
      <c r="CL57" s="24"/>
      <c r="CM57" s="24"/>
      <c r="CN57" s="24"/>
      <c r="CO57" s="24"/>
      <c r="CP57" s="24"/>
      <c r="CQ57" s="24"/>
      <c r="CR57" s="24"/>
      <c r="CS57" s="24"/>
      <c r="CT57" s="24"/>
      <c r="CU57" s="24"/>
      <c r="CV57" s="24"/>
      <c r="CW57" s="24"/>
    </row>
  </sheetData>
  <phoneticPr fontId="0" type="noConversion"/>
  <printOptions horizontalCentered="1" verticalCentered="1"/>
  <pageMargins left="0.21" right="0.17" top="0.21" bottom="0.51" header="0" footer="0"/>
  <pageSetup paperSize="120" scale="63"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pageSetUpPr fitToPage="1"/>
  </sheetPr>
  <dimension ref="A2:CW62"/>
  <sheetViews>
    <sheetView showGridLines="0" tabSelected="1" zoomScale="80" zoomScaleNormal="80" workbookViewId="0">
      <pane xSplit="3" ySplit="5" topLeftCell="CP6" activePane="bottomRight" state="frozen"/>
      <selection pane="topRight" activeCell="D1" sqref="D1"/>
      <selection pane="bottomLeft" activeCell="A6" sqref="A6"/>
      <selection pane="bottomRight" activeCell="CX48" sqref="CX48"/>
    </sheetView>
  </sheetViews>
  <sheetFormatPr baseColWidth="10" defaultColWidth="10.90625" defaultRowHeight="12.5" x14ac:dyDescent="0.25"/>
  <cols>
    <col min="1" max="1" width="2.54296875" customWidth="1"/>
    <col min="2" max="2" width="3.453125" customWidth="1"/>
    <col min="3" max="3" width="69.08984375" customWidth="1"/>
    <col min="4" max="41" width="13.90625" customWidth="1"/>
    <col min="42" max="44" width="13.90625" hidden="1" customWidth="1"/>
    <col min="45" max="45" width="13.90625" customWidth="1"/>
    <col min="46" max="48" width="13.90625" hidden="1" customWidth="1"/>
    <col min="49" max="49" width="13.90625" customWidth="1"/>
    <col min="50" max="52" width="13.90625" hidden="1" customWidth="1"/>
    <col min="53" max="53" width="13.90625" customWidth="1"/>
    <col min="54" max="56" width="13.90625" hidden="1" customWidth="1"/>
    <col min="57" max="57" width="13.90625" customWidth="1"/>
    <col min="58" max="60" width="13.90625" hidden="1" customWidth="1"/>
    <col min="61" max="61" width="13.90625" customWidth="1"/>
    <col min="62" max="64" width="13.90625" hidden="1" customWidth="1"/>
    <col min="65" max="65" width="13.90625" customWidth="1"/>
    <col min="66" max="68" width="13.90625" hidden="1" customWidth="1"/>
    <col min="69" max="69" width="14.08984375" customWidth="1"/>
    <col min="70" max="72" width="13.90625" hidden="1" customWidth="1"/>
    <col min="73" max="101" width="14.08984375" customWidth="1"/>
    <col min="102" max="102" width="51.08984375" bestFit="1" customWidth="1"/>
    <col min="103" max="103" width="13.08984375" bestFit="1" customWidth="1"/>
    <col min="104" max="104" width="29.08984375" customWidth="1"/>
    <col min="105" max="105" width="27.08984375" bestFit="1" customWidth="1"/>
    <col min="106" max="106" width="11.54296875" customWidth="1"/>
    <col min="107" max="107" width="11.08984375" bestFit="1" customWidth="1"/>
  </cols>
  <sheetData>
    <row r="2" spans="1:101" ht="13" x14ac:dyDescent="0.3">
      <c r="A2" s="1" t="s">
        <v>71</v>
      </c>
    </row>
    <row r="4" spans="1:101" ht="13" thickBot="1" x14ac:dyDescent="0.3"/>
    <row r="5" spans="1:101" ht="13" x14ac:dyDescent="0.3">
      <c r="A5" s="301" t="s">
        <v>33</v>
      </c>
      <c r="B5" s="302"/>
      <c r="C5" s="303"/>
      <c r="D5" s="297">
        <v>35400</v>
      </c>
      <c r="E5" s="284">
        <v>35765</v>
      </c>
      <c r="F5" s="284">
        <v>36130</v>
      </c>
      <c r="G5" s="284">
        <v>36495</v>
      </c>
      <c r="H5" s="284">
        <v>36861</v>
      </c>
      <c r="I5" s="284">
        <v>37226</v>
      </c>
      <c r="J5" s="179">
        <v>37316</v>
      </c>
      <c r="K5" s="180">
        <v>37408</v>
      </c>
      <c r="L5" s="180">
        <v>37500</v>
      </c>
      <c r="M5" s="181">
        <v>37591</v>
      </c>
      <c r="N5" s="179">
        <v>37681</v>
      </c>
      <c r="O5" s="180">
        <v>37773</v>
      </c>
      <c r="P5" s="180">
        <v>37865</v>
      </c>
      <c r="Q5" s="181">
        <v>37956</v>
      </c>
      <c r="R5" s="179">
        <v>38047</v>
      </c>
      <c r="S5" s="180">
        <v>38139</v>
      </c>
      <c r="T5" s="180">
        <v>38231</v>
      </c>
      <c r="U5" s="181">
        <v>38322</v>
      </c>
      <c r="V5" s="179">
        <v>38412</v>
      </c>
      <c r="W5" s="180">
        <v>38504</v>
      </c>
      <c r="X5" s="180">
        <v>38596</v>
      </c>
      <c r="Y5" s="181">
        <v>38687</v>
      </c>
      <c r="Z5" s="179">
        <v>38777</v>
      </c>
      <c r="AA5" s="180">
        <v>38869</v>
      </c>
      <c r="AB5" s="180">
        <v>38961</v>
      </c>
      <c r="AC5" s="181">
        <v>39052</v>
      </c>
      <c r="AD5" s="179">
        <v>39142</v>
      </c>
      <c r="AE5" s="180">
        <v>39234</v>
      </c>
      <c r="AF5" s="180">
        <v>39326</v>
      </c>
      <c r="AG5" s="181">
        <v>39417</v>
      </c>
      <c r="AH5" s="179">
        <v>39508</v>
      </c>
      <c r="AI5" s="180">
        <v>39600</v>
      </c>
      <c r="AJ5" s="180">
        <v>39692</v>
      </c>
      <c r="AK5" s="181">
        <v>39783</v>
      </c>
      <c r="AL5" s="179">
        <v>39873</v>
      </c>
      <c r="AM5" s="180">
        <v>39965</v>
      </c>
      <c r="AN5" s="180">
        <v>40057</v>
      </c>
      <c r="AO5" s="181">
        <v>40148</v>
      </c>
      <c r="AP5" s="179">
        <v>40238</v>
      </c>
      <c r="AQ5" s="180">
        <v>40330</v>
      </c>
      <c r="AR5" s="180">
        <v>40422</v>
      </c>
      <c r="AS5" s="181">
        <v>40513</v>
      </c>
      <c r="AT5" s="179">
        <v>40603</v>
      </c>
      <c r="AU5" s="180">
        <v>40695</v>
      </c>
      <c r="AV5" s="180">
        <v>40787</v>
      </c>
      <c r="AW5" s="181">
        <v>40878</v>
      </c>
      <c r="AX5" s="179">
        <v>40969</v>
      </c>
      <c r="AY5" s="180">
        <v>41061</v>
      </c>
      <c r="AZ5" s="180">
        <v>41153</v>
      </c>
      <c r="BA5" s="181">
        <v>41244</v>
      </c>
      <c r="BB5" s="179">
        <v>41334</v>
      </c>
      <c r="BC5" s="180">
        <v>41426</v>
      </c>
      <c r="BD5" s="180">
        <v>41518</v>
      </c>
      <c r="BE5" s="181">
        <v>41609</v>
      </c>
      <c r="BF5" s="179">
        <v>41699</v>
      </c>
      <c r="BG5" s="180">
        <v>41791</v>
      </c>
      <c r="BH5" s="180">
        <v>41883</v>
      </c>
      <c r="BI5" s="181">
        <v>41974</v>
      </c>
      <c r="BJ5" s="179">
        <v>42064</v>
      </c>
      <c r="BK5" s="180">
        <v>42156</v>
      </c>
      <c r="BL5" s="180">
        <v>42248</v>
      </c>
      <c r="BM5" s="181">
        <v>42339</v>
      </c>
      <c r="BN5" s="179">
        <v>42430</v>
      </c>
      <c r="BO5" s="180">
        <v>42522</v>
      </c>
      <c r="BP5" s="180">
        <v>42614</v>
      </c>
      <c r="BQ5" s="181">
        <v>42705</v>
      </c>
      <c r="BR5" s="179">
        <v>42795</v>
      </c>
      <c r="BS5" s="180">
        <v>42887</v>
      </c>
      <c r="BT5" s="180">
        <v>42979</v>
      </c>
      <c r="BU5" s="360">
        <v>43070</v>
      </c>
      <c r="BV5" s="371">
        <v>43160</v>
      </c>
      <c r="BW5" s="360">
        <v>43252</v>
      </c>
      <c r="BX5" s="180">
        <v>43344</v>
      </c>
      <c r="BY5" s="360">
        <v>43435</v>
      </c>
      <c r="BZ5" s="403">
        <v>43525</v>
      </c>
      <c r="CA5" s="404">
        <v>43617</v>
      </c>
      <c r="CB5" s="404">
        <v>43709</v>
      </c>
      <c r="CC5" s="405">
        <v>43800</v>
      </c>
      <c r="CD5" s="423">
        <v>43891</v>
      </c>
      <c r="CE5" s="423">
        <v>43983</v>
      </c>
      <c r="CF5" s="423">
        <v>44075</v>
      </c>
      <c r="CG5" s="423">
        <v>44166</v>
      </c>
      <c r="CH5" s="423">
        <v>44256</v>
      </c>
      <c r="CI5" s="423">
        <v>44348</v>
      </c>
      <c r="CJ5" s="423">
        <v>44440</v>
      </c>
      <c r="CK5" s="423">
        <v>44531</v>
      </c>
      <c r="CL5" s="423">
        <v>44621</v>
      </c>
      <c r="CM5" s="423">
        <v>44713</v>
      </c>
      <c r="CN5" s="423">
        <v>44805</v>
      </c>
      <c r="CO5" s="423">
        <v>44896</v>
      </c>
      <c r="CP5" s="423">
        <v>44986</v>
      </c>
      <c r="CQ5" s="423">
        <v>45078</v>
      </c>
      <c r="CR5" s="423">
        <v>45170</v>
      </c>
      <c r="CS5" s="423">
        <v>45261</v>
      </c>
      <c r="CT5" s="423">
        <v>45352</v>
      </c>
      <c r="CU5" s="423">
        <v>45444</v>
      </c>
      <c r="CV5" s="423">
        <v>45536</v>
      </c>
      <c r="CW5" s="423">
        <v>45627</v>
      </c>
    </row>
    <row r="6" spans="1:101" ht="13" x14ac:dyDescent="0.3">
      <c r="A6" s="304" t="s">
        <v>1</v>
      </c>
      <c r="B6" s="9" t="s">
        <v>2</v>
      </c>
      <c r="C6" s="305"/>
      <c r="D6" s="298">
        <v>13.871535891045824</v>
      </c>
      <c r="E6" s="285">
        <v>17.057644557439691</v>
      </c>
      <c r="F6" s="285">
        <v>20.661721280047644</v>
      </c>
      <c r="G6" s="285">
        <v>29.186994741250253</v>
      </c>
      <c r="H6" s="285">
        <v>36.03066889329186</v>
      </c>
      <c r="I6" s="285">
        <v>40.700145886510711</v>
      </c>
      <c r="J6" s="291">
        <v>39.986914750715464</v>
      </c>
      <c r="K6" s="288">
        <v>42.010848033147553</v>
      </c>
      <c r="L6" s="288">
        <v>45.112636827340239</v>
      </c>
      <c r="M6" s="292">
        <v>46.451123495590927</v>
      </c>
      <c r="N6" s="291">
        <v>47.367678539043439</v>
      </c>
      <c r="O6" s="288">
        <v>46.498830161707289</v>
      </c>
      <c r="P6" s="288">
        <v>46.802576448271729</v>
      </c>
      <c r="Q6" s="292">
        <v>46.155594056044194</v>
      </c>
      <c r="R6" s="291">
        <v>45.155665637891509</v>
      </c>
      <c r="S6" s="288">
        <v>44.999465829712989</v>
      </c>
      <c r="T6" s="288">
        <v>43.616028206436397</v>
      </c>
      <c r="U6" s="292">
        <v>43.201332999480016</v>
      </c>
      <c r="V6" s="291">
        <v>44.512882251531678</v>
      </c>
      <c r="W6" s="288">
        <v>42.127591186741171</v>
      </c>
      <c r="X6" s="288">
        <v>41.704093201606653</v>
      </c>
      <c r="Y6" s="292">
        <v>42.738123970011017</v>
      </c>
      <c r="Z6" s="291">
        <v>42.976618393071178</v>
      </c>
      <c r="AA6" s="288">
        <v>43.69694012887733</v>
      </c>
      <c r="AB6" s="288">
        <v>41.278816780311146</v>
      </c>
      <c r="AC6" s="292">
        <v>40.577637440324978</v>
      </c>
      <c r="AD6" s="291">
        <v>40.131118754749664</v>
      </c>
      <c r="AE6" s="288">
        <v>38.709616702209665</v>
      </c>
      <c r="AF6" s="288">
        <v>37.82952065219277</v>
      </c>
      <c r="AG6" s="292">
        <v>36.821380252102159</v>
      </c>
      <c r="AH6" s="291">
        <v>35.166601377545533</v>
      </c>
      <c r="AI6" s="288">
        <v>34.754105443298556</v>
      </c>
      <c r="AJ6" s="288">
        <v>35.503316149671413</v>
      </c>
      <c r="AK6" s="292">
        <v>36.450432708889437</v>
      </c>
      <c r="AL6" s="291">
        <v>38.281494593222348</v>
      </c>
      <c r="AM6" s="288">
        <v>36.499677378493203</v>
      </c>
      <c r="AN6" s="288">
        <v>35.119684179667523</v>
      </c>
      <c r="AO6" s="292">
        <v>38.30713148421912</v>
      </c>
      <c r="AP6" s="291">
        <v>36.430678579704818</v>
      </c>
      <c r="AQ6" s="288">
        <v>36.482908227666464</v>
      </c>
      <c r="AR6" s="288">
        <v>35.951862389689872</v>
      </c>
      <c r="AS6" s="292">
        <v>38.437760166498514</v>
      </c>
      <c r="AT6" s="291">
        <v>36.295477120560868</v>
      </c>
      <c r="AU6" s="288">
        <v>34.105221376051333</v>
      </c>
      <c r="AV6" s="288">
        <v>35.014481761930746</v>
      </c>
      <c r="AW6" s="292">
        <v>36.285007561086076</v>
      </c>
      <c r="AX6" s="291">
        <v>34.009756644138996</v>
      </c>
      <c r="AY6" s="288">
        <v>33.084662406765162</v>
      </c>
      <c r="AZ6" s="288">
        <v>32.859118313813212</v>
      </c>
      <c r="BA6" s="292">
        <v>34.198126114384912</v>
      </c>
      <c r="BB6" s="291">
        <v>34.725060881833272</v>
      </c>
      <c r="BC6" s="288">
        <v>34.012937460966299</v>
      </c>
      <c r="BD6" s="288">
        <v>35.373698104312908</v>
      </c>
      <c r="BE6" s="292">
        <v>36.645538733435792</v>
      </c>
      <c r="BF6" s="291">
        <v>36.834423941626454</v>
      </c>
      <c r="BG6" s="288">
        <v>36.155572591191422</v>
      </c>
      <c r="BH6" s="288">
        <v>37.060061378664521</v>
      </c>
      <c r="BI6" s="292">
        <v>39.899222986321597</v>
      </c>
      <c r="BJ6" s="291">
        <v>41.038498148582015</v>
      </c>
      <c r="BK6" s="288">
        <v>41.360391823242459</v>
      </c>
      <c r="BL6" s="288">
        <v>45.47052508042033</v>
      </c>
      <c r="BM6" s="292">
        <v>44.612481548185521</v>
      </c>
      <c r="BN6" s="291">
        <v>45.092386034348621</v>
      </c>
      <c r="BO6" s="288">
        <v>45.090040020588916</v>
      </c>
      <c r="BP6" s="288">
        <v>45.049705823803123</v>
      </c>
      <c r="BQ6" s="292">
        <v>45.627006873620992</v>
      </c>
      <c r="BR6" s="291">
        <v>45.674122884154244</v>
      </c>
      <c r="BS6" s="288">
        <v>45.57607105393604</v>
      </c>
      <c r="BT6" s="288">
        <v>46.333481644846152</v>
      </c>
      <c r="BU6" s="361">
        <v>46.379638750023226</v>
      </c>
      <c r="BV6" s="372">
        <v>45.909508718907446</v>
      </c>
      <c r="BW6" s="361">
        <v>47.536494484734263</v>
      </c>
      <c r="BX6" s="288">
        <v>48.500044681345251</v>
      </c>
      <c r="BY6" s="361">
        <v>49.329171793973856</v>
      </c>
      <c r="BZ6" s="406">
        <v>50.179347128630255</v>
      </c>
      <c r="CA6" s="288">
        <v>52.562173347131619</v>
      </c>
      <c r="CB6" s="288">
        <v>52.956902239844844</v>
      </c>
      <c r="CC6" s="407">
        <v>50.344255692009433</v>
      </c>
      <c r="CD6" s="395">
        <v>56.469487134813278</v>
      </c>
      <c r="CE6" s="288">
        <v>60.862311232958191</v>
      </c>
      <c r="CF6" s="288">
        <v>66.086554910075819</v>
      </c>
      <c r="CG6" s="288">
        <v>65.034649000589866</v>
      </c>
      <c r="CH6" s="288">
        <v>67.503015675602725</v>
      </c>
      <c r="CI6" s="288">
        <v>66.535966714461182</v>
      </c>
      <c r="CJ6" s="288">
        <v>64.675113182336318</v>
      </c>
      <c r="CK6" s="288">
        <v>62.974177783907308</v>
      </c>
      <c r="CL6" s="288">
        <v>60.458320646770034</v>
      </c>
      <c r="CM6" s="288">
        <v>59.490287633399703</v>
      </c>
      <c r="CN6" s="288">
        <v>59.994974398058005</v>
      </c>
      <c r="CO6" s="288">
        <v>60.781045399310266</v>
      </c>
      <c r="CP6" s="288">
        <v>59.56489571323381</v>
      </c>
      <c r="CQ6" s="288">
        <v>57.578697698477868</v>
      </c>
      <c r="CR6" s="288">
        <v>57.037289314628893</v>
      </c>
      <c r="CS6" s="288">
        <v>56.285730014636634</v>
      </c>
      <c r="CT6" s="288">
        <v>57.36457968459878</v>
      </c>
      <c r="CU6" s="288">
        <v>60.229953950380178</v>
      </c>
      <c r="CV6" s="288">
        <v>60.3101090888062</v>
      </c>
      <c r="CW6" s="288">
        <v>61.623182609665243</v>
      </c>
    </row>
    <row r="7" spans="1:101" x14ac:dyDescent="0.25">
      <c r="A7" s="306"/>
      <c r="B7" s="11" t="s">
        <v>39</v>
      </c>
      <c r="C7" s="307"/>
      <c r="D7" s="299">
        <v>7.7760087157806375</v>
      </c>
      <c r="E7" s="286">
        <v>9.8342580023037645</v>
      </c>
      <c r="F7" s="286">
        <v>11.239509365318057</v>
      </c>
      <c r="G7" s="286">
        <v>16.583867616994304</v>
      </c>
      <c r="H7" s="286">
        <v>20.617255251737543</v>
      </c>
      <c r="I7" s="286">
        <v>22.094649382935696</v>
      </c>
      <c r="J7" s="293">
        <v>22.818834520687254</v>
      </c>
      <c r="K7" s="289">
        <v>23.984168485360119</v>
      </c>
      <c r="L7" s="289">
        <v>23.844685113175945</v>
      </c>
      <c r="M7" s="294">
        <v>25.294017405567796</v>
      </c>
      <c r="N7" s="293">
        <v>25.245071698261874</v>
      </c>
      <c r="O7" s="289">
        <v>25.621005506784559</v>
      </c>
      <c r="P7" s="289">
        <v>25.120543530450902</v>
      </c>
      <c r="Q7" s="294">
        <v>25.161847192878074</v>
      </c>
      <c r="R7" s="293">
        <v>25.382395105437151</v>
      </c>
      <c r="S7" s="289">
        <v>25.394221014680856</v>
      </c>
      <c r="T7" s="289">
        <v>24.936653221617782</v>
      </c>
      <c r="U7" s="294">
        <v>25.757334523822045</v>
      </c>
      <c r="V7" s="293">
        <v>27.521187742483988</v>
      </c>
      <c r="W7" s="289">
        <v>27.339872401619896</v>
      </c>
      <c r="X7" s="289">
        <v>27.531020988771328</v>
      </c>
      <c r="Y7" s="294">
        <v>28.645935046552584</v>
      </c>
      <c r="Z7" s="293">
        <v>29.694423822790238</v>
      </c>
      <c r="AA7" s="289">
        <v>29.203193939606187</v>
      </c>
      <c r="AB7" s="289">
        <v>27.044882376563184</v>
      </c>
      <c r="AC7" s="294">
        <v>26.790307948596411</v>
      </c>
      <c r="AD7" s="293">
        <v>27.386025952846733</v>
      </c>
      <c r="AE7" s="289">
        <v>27.346688239660764</v>
      </c>
      <c r="AF7" s="289">
        <v>26.508704432513277</v>
      </c>
      <c r="AG7" s="294">
        <v>25.700721238211301</v>
      </c>
      <c r="AH7" s="293">
        <v>25.153130246941014</v>
      </c>
      <c r="AI7" s="289">
        <v>24.590741038463555</v>
      </c>
      <c r="AJ7" s="289">
        <v>24.533136726305806</v>
      </c>
      <c r="AK7" s="294">
        <v>24.994635707272785</v>
      </c>
      <c r="AL7" s="293">
        <v>24.837967868639641</v>
      </c>
      <c r="AM7" s="289">
        <v>24.945530819588601</v>
      </c>
      <c r="AN7" s="289">
        <v>24.625532225309083</v>
      </c>
      <c r="AO7" s="294">
        <v>26.405689113540902</v>
      </c>
      <c r="AP7" s="293">
        <v>25.578862117927294</v>
      </c>
      <c r="AQ7" s="289">
        <v>25.503209934294997</v>
      </c>
      <c r="AR7" s="289">
        <v>25.561359388619199</v>
      </c>
      <c r="AS7" s="294">
        <v>27.537114226768516</v>
      </c>
      <c r="AT7" s="293">
        <v>25.873531619800016</v>
      </c>
      <c r="AU7" s="289">
        <v>24.629534707800794</v>
      </c>
      <c r="AV7" s="289">
        <v>24.647092294799329</v>
      </c>
      <c r="AW7" s="294">
        <v>25.949318622075484</v>
      </c>
      <c r="AX7" s="293">
        <v>24.641227378371273</v>
      </c>
      <c r="AY7" s="289">
        <v>24.008546865711924</v>
      </c>
      <c r="AZ7" s="289">
        <v>23.70892347842619</v>
      </c>
      <c r="BA7" s="294">
        <v>25.268124582634027</v>
      </c>
      <c r="BB7" s="293">
        <v>25.545095083916742</v>
      </c>
      <c r="BC7" s="289">
        <v>24.675128470588724</v>
      </c>
      <c r="BD7" s="289">
        <v>25.682155973301679</v>
      </c>
      <c r="BE7" s="294">
        <v>27.022262265038943</v>
      </c>
      <c r="BF7" s="293">
        <v>26.75170180892556</v>
      </c>
      <c r="BG7" s="289">
        <v>26.708187143228905</v>
      </c>
      <c r="BH7" s="289">
        <v>27.174259510909536</v>
      </c>
      <c r="BI7" s="294">
        <v>28.13269015015679</v>
      </c>
      <c r="BJ7" s="293">
        <v>27.743321472843025</v>
      </c>
      <c r="BK7" s="289">
        <v>28.274480821123856</v>
      </c>
      <c r="BL7" s="289">
        <v>29.635153427735812</v>
      </c>
      <c r="BM7" s="294">
        <v>28.508145657148987</v>
      </c>
      <c r="BN7" s="293">
        <v>29.299191620001046</v>
      </c>
      <c r="BO7" s="289">
        <v>29.994961273723113</v>
      </c>
      <c r="BP7" s="289">
        <v>30.403205132732442</v>
      </c>
      <c r="BQ7" s="294">
        <v>30.105754125899235</v>
      </c>
      <c r="BR7" s="293">
        <v>30.669442056337864</v>
      </c>
      <c r="BS7" s="289">
        <v>29.970160864589285</v>
      </c>
      <c r="BT7" s="289">
        <v>30.863487733982335</v>
      </c>
      <c r="BU7" s="362">
        <v>30.892771217546283</v>
      </c>
      <c r="BV7" s="373">
        <v>31.309417343667238</v>
      </c>
      <c r="BW7" s="362">
        <v>32.470774511713962</v>
      </c>
      <c r="BX7" s="289">
        <v>33.473538677461072</v>
      </c>
      <c r="BY7" s="362">
        <v>32.717323012491107</v>
      </c>
      <c r="BZ7" s="408">
        <v>33.89375534337632</v>
      </c>
      <c r="CA7" s="289">
        <v>36.579053717343982</v>
      </c>
      <c r="CB7" s="289">
        <v>36.023489508074427</v>
      </c>
      <c r="CC7" s="409">
        <v>34.354000937929627</v>
      </c>
      <c r="CD7" s="396">
        <v>36.337029996679881</v>
      </c>
      <c r="CE7" s="289">
        <v>39.474992734786909</v>
      </c>
      <c r="CF7" s="289">
        <v>42.691424113505569</v>
      </c>
      <c r="CG7" s="289">
        <v>42.024898146955096</v>
      </c>
      <c r="CH7" s="289">
        <v>42.74458103701874</v>
      </c>
      <c r="CI7" s="289">
        <v>41.987413649755041</v>
      </c>
      <c r="CJ7" s="289">
        <v>40.981561645538441</v>
      </c>
      <c r="CK7" s="289">
        <v>38.456445748986631</v>
      </c>
      <c r="CL7" s="289">
        <v>38.620534804582725</v>
      </c>
      <c r="CM7" s="289">
        <v>36.911135709617959</v>
      </c>
      <c r="CN7" s="289">
        <v>36.487830936233387</v>
      </c>
      <c r="CO7" s="289">
        <v>35.937340747167042</v>
      </c>
      <c r="CP7" s="289">
        <v>36.125566692718316</v>
      </c>
      <c r="CQ7" s="289">
        <v>36.842605535253696</v>
      </c>
      <c r="CR7" s="289">
        <v>37.07888547113825</v>
      </c>
      <c r="CS7" s="289">
        <v>36.929737903348155</v>
      </c>
      <c r="CT7" s="289">
        <v>38.175471559184224</v>
      </c>
      <c r="CU7" s="289">
        <v>39.929611444762784</v>
      </c>
      <c r="CV7" s="289">
        <v>40.270068848036018</v>
      </c>
      <c r="CW7" s="289">
        <v>40.500592906401323</v>
      </c>
    </row>
    <row r="8" spans="1:101" x14ac:dyDescent="0.25">
      <c r="A8" s="306"/>
      <c r="B8" s="11" t="s">
        <v>40</v>
      </c>
      <c r="C8" s="307"/>
      <c r="D8" s="299">
        <v>6.0955271752651852</v>
      </c>
      <c r="E8" s="286">
        <v>7.2233865551359271</v>
      </c>
      <c r="F8" s="286">
        <v>9.4222119147295889</v>
      </c>
      <c r="G8" s="286">
        <v>12.60312712425595</v>
      </c>
      <c r="H8" s="286">
        <v>15.413413641554316</v>
      </c>
      <c r="I8" s="286">
        <v>18.605496503575019</v>
      </c>
      <c r="J8" s="293">
        <v>17.16808023002821</v>
      </c>
      <c r="K8" s="289">
        <v>18.026679547787435</v>
      </c>
      <c r="L8" s="289">
        <v>21.26795171416429</v>
      </c>
      <c r="M8" s="294">
        <v>21.157106090023131</v>
      </c>
      <c r="N8" s="293">
        <v>22.122606840781565</v>
      </c>
      <c r="O8" s="289">
        <v>20.877824654922733</v>
      </c>
      <c r="P8" s="289">
        <v>21.682032917820827</v>
      </c>
      <c r="Q8" s="294">
        <v>20.99374686316612</v>
      </c>
      <c r="R8" s="293">
        <v>19.773270532454358</v>
      </c>
      <c r="S8" s="289">
        <v>19.605244815032133</v>
      </c>
      <c r="T8" s="289">
        <v>18.679374984818615</v>
      </c>
      <c r="U8" s="294">
        <v>17.443998475657967</v>
      </c>
      <c r="V8" s="293">
        <v>16.991694509047687</v>
      </c>
      <c r="W8" s="289">
        <v>14.787718785121276</v>
      </c>
      <c r="X8" s="289">
        <v>14.173072212835322</v>
      </c>
      <c r="Y8" s="294">
        <v>14.092188923458435</v>
      </c>
      <c r="Z8" s="293">
        <v>13.282194570280939</v>
      </c>
      <c r="AA8" s="289">
        <v>14.493746189271143</v>
      </c>
      <c r="AB8" s="289">
        <v>14.233934403747964</v>
      </c>
      <c r="AC8" s="294">
        <v>13.787329491728565</v>
      </c>
      <c r="AD8" s="293">
        <v>12.745092801902935</v>
      </c>
      <c r="AE8" s="289">
        <v>11.362928462548902</v>
      </c>
      <c r="AF8" s="289">
        <v>11.320816219679489</v>
      </c>
      <c r="AG8" s="294">
        <v>11.120659013890858</v>
      </c>
      <c r="AH8" s="293">
        <v>10.013471130604522</v>
      </c>
      <c r="AI8" s="289">
        <v>10.163364404834999</v>
      </c>
      <c r="AJ8" s="289">
        <v>10.970179423365609</v>
      </c>
      <c r="AK8" s="294">
        <v>11.455797001616656</v>
      </c>
      <c r="AL8" s="293">
        <v>13.443526724582711</v>
      </c>
      <c r="AM8" s="289">
        <v>11.554146558904598</v>
      </c>
      <c r="AN8" s="289">
        <v>10.49415195435844</v>
      </c>
      <c r="AO8" s="294">
        <v>11.901442370678216</v>
      </c>
      <c r="AP8" s="293">
        <v>10.851816461777528</v>
      </c>
      <c r="AQ8" s="289">
        <v>10.979698293371465</v>
      </c>
      <c r="AR8" s="289">
        <v>10.390503001070675</v>
      </c>
      <c r="AS8" s="294">
        <v>10.900645939729998</v>
      </c>
      <c r="AT8" s="293">
        <v>10.421945500760851</v>
      </c>
      <c r="AU8" s="289">
        <v>9.475686668250539</v>
      </c>
      <c r="AV8" s="289">
        <v>10.367389467131417</v>
      </c>
      <c r="AW8" s="294">
        <v>10.335688939010588</v>
      </c>
      <c r="AX8" s="293">
        <v>9.368529265767723</v>
      </c>
      <c r="AY8" s="289">
        <v>9.0761155410532339</v>
      </c>
      <c r="AZ8" s="289">
        <v>9.1501948353870244</v>
      </c>
      <c r="BA8" s="294">
        <v>8.9300015317508858</v>
      </c>
      <c r="BB8" s="293">
        <v>9.1799657979165339</v>
      </c>
      <c r="BC8" s="289">
        <v>9.337808990377571</v>
      </c>
      <c r="BD8" s="289">
        <v>9.6915421310112304</v>
      </c>
      <c r="BE8" s="294">
        <v>9.623276468396849</v>
      </c>
      <c r="BF8" s="293">
        <v>10.082722132700894</v>
      </c>
      <c r="BG8" s="289">
        <v>9.4473854479625157</v>
      </c>
      <c r="BH8" s="289">
        <v>9.8858018677549833</v>
      </c>
      <c r="BI8" s="294">
        <v>11.766532836164805</v>
      </c>
      <c r="BJ8" s="293">
        <v>13.295176675738988</v>
      </c>
      <c r="BK8" s="289">
        <v>13.085911002118603</v>
      </c>
      <c r="BL8" s="289">
        <v>15.835371652684515</v>
      </c>
      <c r="BM8" s="294">
        <v>16.104335891036534</v>
      </c>
      <c r="BN8" s="293">
        <v>15.793194414347573</v>
      </c>
      <c r="BO8" s="289">
        <v>15.095078746865804</v>
      </c>
      <c r="BP8" s="289">
        <v>14.646500691070678</v>
      </c>
      <c r="BQ8" s="294">
        <v>15.521252747721755</v>
      </c>
      <c r="BR8" s="293">
        <v>15.004680827816383</v>
      </c>
      <c r="BS8" s="289">
        <v>15.605910189346753</v>
      </c>
      <c r="BT8" s="289">
        <v>15.469993910863819</v>
      </c>
      <c r="BU8" s="362">
        <v>15.486867532476944</v>
      </c>
      <c r="BV8" s="373">
        <v>14.60009137524021</v>
      </c>
      <c r="BW8" s="362">
        <v>15.065719973020297</v>
      </c>
      <c r="BX8" s="289">
        <v>15.02650600388418</v>
      </c>
      <c r="BY8" s="362">
        <v>16.611848781482752</v>
      </c>
      <c r="BZ8" s="408">
        <v>16.285591785253935</v>
      </c>
      <c r="CA8" s="289">
        <v>15.983119629787634</v>
      </c>
      <c r="CB8" s="289">
        <v>16.933412731770417</v>
      </c>
      <c r="CC8" s="409">
        <v>15.990254754079809</v>
      </c>
      <c r="CD8" s="396">
        <v>20.132457138133393</v>
      </c>
      <c r="CE8" s="289">
        <v>21.387318498171286</v>
      </c>
      <c r="CF8" s="289">
        <v>23.395130796570257</v>
      </c>
      <c r="CG8" s="289">
        <v>23.009750853634774</v>
      </c>
      <c r="CH8" s="289">
        <v>24.758434638583982</v>
      </c>
      <c r="CI8" s="289">
        <v>24.548553064706134</v>
      </c>
      <c r="CJ8" s="289">
        <v>23.693551536797877</v>
      </c>
      <c r="CK8" s="289">
        <v>24.517732034920677</v>
      </c>
      <c r="CL8" s="289">
        <v>21.837785842187309</v>
      </c>
      <c r="CM8" s="289">
        <v>22.57915192378174</v>
      </c>
      <c r="CN8" s="289">
        <v>23.507143461824619</v>
      </c>
      <c r="CO8" s="289">
        <v>24.843704652143224</v>
      </c>
      <c r="CP8" s="289">
        <v>23.439329020515494</v>
      </c>
      <c r="CQ8" s="289">
        <v>20.736092163224175</v>
      </c>
      <c r="CR8" s="289">
        <v>19.95840384349064</v>
      </c>
      <c r="CS8" s="289">
        <v>19.355992111288479</v>
      </c>
      <c r="CT8" s="289">
        <v>19.189108125414556</v>
      </c>
      <c r="CU8" s="289">
        <v>20.300342505617394</v>
      </c>
      <c r="CV8" s="289">
        <v>20.040040240770178</v>
      </c>
      <c r="CW8" s="289">
        <v>21.12258970326392</v>
      </c>
    </row>
    <row r="9" spans="1:101" ht="3" customHeight="1" x14ac:dyDescent="0.25">
      <c r="A9" s="306"/>
      <c r="B9" s="11"/>
      <c r="C9" s="307"/>
      <c r="D9" s="300"/>
      <c r="E9" s="287"/>
      <c r="F9" s="287"/>
      <c r="G9" s="287"/>
      <c r="H9" s="287"/>
      <c r="I9" s="287"/>
      <c r="J9" s="295"/>
      <c r="K9" s="290"/>
      <c r="L9" s="290"/>
      <c r="M9" s="296"/>
      <c r="N9" s="295"/>
      <c r="O9" s="290"/>
      <c r="P9" s="290"/>
      <c r="Q9" s="296"/>
      <c r="R9" s="295"/>
      <c r="S9" s="290"/>
      <c r="T9" s="290"/>
      <c r="U9" s="296"/>
      <c r="V9" s="295"/>
      <c r="W9" s="290"/>
      <c r="X9" s="290"/>
      <c r="Y9" s="296"/>
      <c r="Z9" s="295"/>
      <c r="AA9" s="290"/>
      <c r="AB9" s="290"/>
      <c r="AC9" s="296"/>
      <c r="AD9" s="295"/>
      <c r="AE9" s="290"/>
      <c r="AF9" s="290"/>
      <c r="AG9" s="296"/>
      <c r="AH9" s="295"/>
      <c r="AI9" s="290"/>
      <c r="AJ9" s="290"/>
      <c r="AK9" s="296"/>
      <c r="AL9" s="295"/>
      <c r="AM9" s="290"/>
      <c r="AN9" s="290"/>
      <c r="AO9" s="296"/>
      <c r="AP9" s="295"/>
      <c r="AQ9" s="290"/>
      <c r="AR9" s="290"/>
      <c r="AS9" s="296"/>
      <c r="AT9" s="295"/>
      <c r="AU9" s="290"/>
      <c r="AV9" s="290"/>
      <c r="AW9" s="296"/>
      <c r="AX9" s="295"/>
      <c r="AY9" s="290"/>
      <c r="AZ9" s="290"/>
      <c r="BA9" s="296"/>
      <c r="BB9" s="295"/>
      <c r="BC9" s="290"/>
      <c r="BD9" s="290"/>
      <c r="BE9" s="296"/>
      <c r="BF9" s="295"/>
      <c r="BG9" s="290"/>
      <c r="BH9" s="290"/>
      <c r="BI9" s="296"/>
      <c r="BJ9" s="295"/>
      <c r="BK9" s="290"/>
      <c r="BL9" s="290"/>
      <c r="BM9" s="296"/>
      <c r="BN9" s="295"/>
      <c r="BO9" s="290"/>
      <c r="BP9" s="290"/>
      <c r="BQ9" s="296"/>
      <c r="BR9" s="295"/>
      <c r="BS9" s="290"/>
      <c r="BT9" s="290"/>
      <c r="BU9" s="363"/>
      <c r="BV9" s="374"/>
      <c r="BW9" s="363"/>
      <c r="BX9" s="290"/>
      <c r="BY9" s="363"/>
      <c r="BZ9" s="410"/>
      <c r="CA9" s="290"/>
      <c r="CB9" s="290"/>
      <c r="CC9" s="411"/>
      <c r="CD9" s="397"/>
      <c r="CE9" s="290"/>
      <c r="CF9" s="290"/>
      <c r="CG9" s="290"/>
      <c r="CH9" s="290"/>
      <c r="CI9" s="290"/>
      <c r="CJ9" s="290"/>
      <c r="CK9" s="290"/>
      <c r="CL9" s="290"/>
      <c r="CM9" s="290"/>
      <c r="CN9" s="290"/>
      <c r="CO9" s="290"/>
      <c r="CP9" s="290"/>
      <c r="CQ9" s="290"/>
      <c r="CR9" s="290"/>
      <c r="CS9" s="290"/>
      <c r="CT9" s="290"/>
      <c r="CU9" s="290"/>
      <c r="CV9" s="290"/>
      <c r="CW9" s="290"/>
    </row>
    <row r="10" spans="1:101" ht="13" x14ac:dyDescent="0.3">
      <c r="A10" s="304" t="s">
        <v>10</v>
      </c>
      <c r="B10" s="9" t="s">
        <v>36</v>
      </c>
      <c r="C10" s="305"/>
      <c r="D10" s="298">
        <v>1.9440903442062698</v>
      </c>
      <c r="E10" s="285">
        <v>2.6832267354423238</v>
      </c>
      <c r="F10" s="285">
        <v>2.5900813786472709</v>
      </c>
      <c r="G10" s="285">
        <v>2.9318953886257</v>
      </c>
      <c r="H10" s="285">
        <v>3.0520115005864463</v>
      </c>
      <c r="I10" s="285">
        <v>3.4233053374768803</v>
      </c>
      <c r="J10" s="291">
        <v>3.346354575469392</v>
      </c>
      <c r="K10" s="288">
        <v>3.1888992676001107</v>
      </c>
      <c r="L10" s="288">
        <v>2.988754581823899</v>
      </c>
      <c r="M10" s="292">
        <v>3.1326424273245164</v>
      </c>
      <c r="N10" s="291">
        <v>2.9265991143092926</v>
      </c>
      <c r="O10" s="288">
        <v>2.7706845398106319</v>
      </c>
      <c r="P10" s="288">
        <v>2.507856501340938</v>
      </c>
      <c r="Q10" s="292">
        <v>2.4262887459874545</v>
      </c>
      <c r="R10" s="291">
        <v>2.1643024435563651</v>
      </c>
      <c r="S10" s="288">
        <v>2.031383314262591</v>
      </c>
      <c r="T10" s="288">
        <v>1.9296108455460388</v>
      </c>
      <c r="U10" s="292">
        <v>1.7728428663189149</v>
      </c>
      <c r="V10" s="291">
        <v>1.8057796069627483</v>
      </c>
      <c r="W10" s="288">
        <v>1.7335064240445783</v>
      </c>
      <c r="X10" s="288">
        <v>1.6996504423633092</v>
      </c>
      <c r="Y10" s="292">
        <v>1.7318597766815071</v>
      </c>
      <c r="Z10" s="291">
        <v>1.6989369521919926</v>
      </c>
      <c r="AA10" s="288">
        <v>1.6531516076255444</v>
      </c>
      <c r="AB10" s="288">
        <v>1.6167995620359716</v>
      </c>
      <c r="AC10" s="292">
        <v>1.551602987812688</v>
      </c>
      <c r="AD10" s="291">
        <v>1.549956738992075</v>
      </c>
      <c r="AE10" s="288">
        <v>1.5422976714124124</v>
      </c>
      <c r="AF10" s="288">
        <v>1.7018194417202501</v>
      </c>
      <c r="AG10" s="292">
        <v>1.6388970707844173</v>
      </c>
      <c r="AH10" s="291">
        <v>1.5730931429784951</v>
      </c>
      <c r="AI10" s="288">
        <v>1.5255999091527026</v>
      </c>
      <c r="AJ10" s="288">
        <v>1.4855200496066792</v>
      </c>
      <c r="AK10" s="292">
        <v>1.4242546360138062</v>
      </c>
      <c r="AL10" s="291">
        <v>1.4382524285412324</v>
      </c>
      <c r="AM10" s="288">
        <v>1.3911922518474866</v>
      </c>
      <c r="AN10" s="288">
        <v>1.3352012427884923</v>
      </c>
      <c r="AO10" s="292">
        <v>1.4802797422450682</v>
      </c>
      <c r="AP10" s="291">
        <v>3.6003129571759471</v>
      </c>
      <c r="AQ10" s="288">
        <v>3.1339043989397131</v>
      </c>
      <c r="AR10" s="288">
        <v>2.7430052806870671</v>
      </c>
      <c r="AS10" s="292">
        <v>1.7161183595641265</v>
      </c>
      <c r="AT10" s="291">
        <v>1.7042360803536052</v>
      </c>
      <c r="AU10" s="288">
        <v>1.6857584959131515</v>
      </c>
      <c r="AV10" s="288">
        <v>1.664467922409022</v>
      </c>
      <c r="AW10" s="292">
        <v>1.7125119553366961</v>
      </c>
      <c r="AX10" s="291">
        <v>1.610953177215674</v>
      </c>
      <c r="AY10" s="288">
        <v>1.5417637817750831</v>
      </c>
      <c r="AZ10" s="288">
        <v>1.4924491172694636</v>
      </c>
      <c r="BA10" s="292">
        <v>1.4910924143489745</v>
      </c>
      <c r="BB10" s="291">
        <v>1.4491916043128601</v>
      </c>
      <c r="BC10" s="288">
        <v>1.4565546346853968</v>
      </c>
      <c r="BD10" s="288">
        <v>1.4312333336134095</v>
      </c>
      <c r="BE10" s="292">
        <v>1.4385107464569726</v>
      </c>
      <c r="BF10" s="291">
        <v>1.4231549822041993</v>
      </c>
      <c r="BG10" s="288">
        <v>1.396231502009776</v>
      </c>
      <c r="BH10" s="288">
        <v>1.3578315841696602</v>
      </c>
      <c r="BI10" s="292">
        <v>1.4156683095981948</v>
      </c>
      <c r="BJ10" s="291">
        <v>1.4573187070048843</v>
      </c>
      <c r="BK10" s="288">
        <v>1.4650179909400571</v>
      </c>
      <c r="BL10" s="288">
        <v>1.5112043315417665</v>
      </c>
      <c r="BM10" s="292">
        <v>1.5545466480879937</v>
      </c>
      <c r="BN10" s="291">
        <v>1.5015581459220335</v>
      </c>
      <c r="BO10" s="288">
        <v>1.3108523648318235</v>
      </c>
      <c r="BP10" s="288">
        <v>1.4048155621191509</v>
      </c>
      <c r="BQ10" s="292">
        <v>1.4021777694671607</v>
      </c>
      <c r="BR10" s="291">
        <v>1.3299703032696217</v>
      </c>
      <c r="BS10" s="288">
        <v>1.346806440396878</v>
      </c>
      <c r="BT10" s="288">
        <v>1.3389266567978166</v>
      </c>
      <c r="BU10" s="361">
        <v>1.4050715282141903</v>
      </c>
      <c r="BV10" s="372">
        <v>1.2138393408437154</v>
      </c>
      <c r="BW10" s="361">
        <v>1.2345435384913028</v>
      </c>
      <c r="BX10" s="288">
        <v>1.2181032321141501</v>
      </c>
      <c r="BY10" s="361">
        <v>1.3216127751876885</v>
      </c>
      <c r="BZ10" s="406">
        <v>1.3286481292681007</v>
      </c>
      <c r="CA10" s="288">
        <v>1.3692260893846369</v>
      </c>
      <c r="CB10" s="288">
        <v>1.4277927401714188</v>
      </c>
      <c r="CC10" s="407">
        <v>1.594573681941398</v>
      </c>
      <c r="CD10" s="395">
        <v>1.633911851417579</v>
      </c>
      <c r="CE10" s="288">
        <v>1.6238949009125143</v>
      </c>
      <c r="CF10" s="288">
        <v>1.7528199392561072</v>
      </c>
      <c r="CG10" s="288">
        <v>1.7873339942988167</v>
      </c>
      <c r="CH10" s="288">
        <v>1.7422880716087468</v>
      </c>
      <c r="CI10" s="288">
        <v>1.6517847395910727</v>
      </c>
      <c r="CJ10" s="288">
        <v>1.6167066763627442</v>
      </c>
      <c r="CK10" s="288">
        <v>1.7704240421110411</v>
      </c>
      <c r="CL10" s="288">
        <v>1.7979142426652297</v>
      </c>
      <c r="CM10" s="288">
        <v>1.6485100896839338</v>
      </c>
      <c r="CN10" s="288">
        <v>1.8174394859555867</v>
      </c>
      <c r="CO10" s="288">
        <v>1.7693023736297662</v>
      </c>
      <c r="CP10" s="288">
        <v>1.7118133768681139</v>
      </c>
      <c r="CQ10" s="288">
        <v>1.8240118289979428</v>
      </c>
      <c r="CR10" s="288">
        <v>1.8289490881107255</v>
      </c>
      <c r="CS10" s="288">
        <v>2.0586446240956877</v>
      </c>
      <c r="CT10" s="288">
        <v>2.0857838408707332</v>
      </c>
      <c r="CU10" s="288">
        <v>1.5940778843898946</v>
      </c>
      <c r="CV10" s="288">
        <v>1.8871468111419274</v>
      </c>
      <c r="CW10" s="288">
        <v>2.0065300714750043</v>
      </c>
    </row>
    <row r="11" spans="1:101" x14ac:dyDescent="0.25">
      <c r="A11" s="306"/>
      <c r="B11" s="11" t="s">
        <v>39</v>
      </c>
      <c r="C11" s="307"/>
      <c r="D11" s="299">
        <v>1.8456732155620512</v>
      </c>
      <c r="E11" s="286">
        <v>2.4129797186907727</v>
      </c>
      <c r="F11" s="286">
        <v>2.2373877857669244</v>
      </c>
      <c r="G11" s="286">
        <v>2.5351467656447588</v>
      </c>
      <c r="H11" s="286">
        <v>2.6914248602646293</v>
      </c>
      <c r="I11" s="286">
        <v>2.9586705846279995</v>
      </c>
      <c r="J11" s="293">
        <v>2.8899870616100447</v>
      </c>
      <c r="K11" s="289">
        <v>2.7133795561562843</v>
      </c>
      <c r="L11" s="289">
        <v>2.4327574291376104</v>
      </c>
      <c r="M11" s="294">
        <v>2.6287287274527773</v>
      </c>
      <c r="N11" s="293">
        <v>2.4191648054930632</v>
      </c>
      <c r="O11" s="289">
        <v>2.2720630865990468</v>
      </c>
      <c r="P11" s="289">
        <v>1.9886321121040897</v>
      </c>
      <c r="Q11" s="294">
        <v>1.9827226028727722</v>
      </c>
      <c r="R11" s="293">
        <v>1.7351604467566464</v>
      </c>
      <c r="S11" s="289">
        <v>1.6010571351495313</v>
      </c>
      <c r="T11" s="289">
        <v>1.522629353731886</v>
      </c>
      <c r="U11" s="294">
        <v>1.4418027813967136</v>
      </c>
      <c r="V11" s="293">
        <v>1.4742820262706664</v>
      </c>
      <c r="W11" s="289">
        <v>1.4211595285423075</v>
      </c>
      <c r="X11" s="289">
        <v>1.3913748702500337</v>
      </c>
      <c r="Y11" s="294">
        <v>1.4371895733256799</v>
      </c>
      <c r="Z11" s="293">
        <v>1.4117952460779266</v>
      </c>
      <c r="AA11" s="289">
        <v>1.3265841199999897</v>
      </c>
      <c r="AB11" s="289">
        <v>1.3212087263817718</v>
      </c>
      <c r="AC11" s="294">
        <v>1.3449942706209579</v>
      </c>
      <c r="AD11" s="293">
        <v>1.352594952197866</v>
      </c>
      <c r="AE11" s="289">
        <v>1.3694029624070747</v>
      </c>
      <c r="AF11" s="289">
        <v>1.3685589322941367</v>
      </c>
      <c r="AG11" s="294">
        <v>1.3040440643636395</v>
      </c>
      <c r="AH11" s="293">
        <v>1.24876781733378</v>
      </c>
      <c r="AI11" s="289">
        <v>1.2045824649988637</v>
      </c>
      <c r="AJ11" s="289">
        <v>1.1573396030918799</v>
      </c>
      <c r="AK11" s="294">
        <v>1.0970981274957088</v>
      </c>
      <c r="AL11" s="293">
        <v>1.0958514557682304</v>
      </c>
      <c r="AM11" s="289">
        <v>1.0857260659685695</v>
      </c>
      <c r="AN11" s="289">
        <v>1.0490065814586043</v>
      </c>
      <c r="AO11" s="294">
        <v>1.168656197895102</v>
      </c>
      <c r="AP11" s="293">
        <v>3.2888048138918693</v>
      </c>
      <c r="AQ11" s="289">
        <v>2.8339078668677726</v>
      </c>
      <c r="AR11" s="289">
        <v>2.4603008197390328</v>
      </c>
      <c r="AS11" s="294">
        <v>1.4201443964581115</v>
      </c>
      <c r="AT11" s="293">
        <v>1.4228147590421021</v>
      </c>
      <c r="AU11" s="289">
        <v>1.3984982433253308</v>
      </c>
      <c r="AV11" s="289">
        <v>1.3802555025986762</v>
      </c>
      <c r="AW11" s="294">
        <v>1.3982524887672385</v>
      </c>
      <c r="AX11" s="293">
        <v>1.33360849296319</v>
      </c>
      <c r="AY11" s="289">
        <v>1.2615661186870917</v>
      </c>
      <c r="AZ11" s="289">
        <v>1.2165582972525573</v>
      </c>
      <c r="BA11" s="294">
        <v>1.2222237192843974</v>
      </c>
      <c r="BB11" s="293">
        <v>1.1818510776505455</v>
      </c>
      <c r="BC11" s="289">
        <v>1.1839031064051153</v>
      </c>
      <c r="BD11" s="289">
        <v>1.1513314408193538</v>
      </c>
      <c r="BE11" s="294">
        <v>1.163092695122574</v>
      </c>
      <c r="BF11" s="293">
        <v>1.1531634130168198</v>
      </c>
      <c r="BG11" s="289">
        <v>1.1371911328180222</v>
      </c>
      <c r="BH11" s="289">
        <v>1.092275665882688</v>
      </c>
      <c r="BI11" s="294">
        <v>1.1234389488900058</v>
      </c>
      <c r="BJ11" s="293">
        <v>1.1543887093516165</v>
      </c>
      <c r="BK11" s="289">
        <v>1.1685022683583395</v>
      </c>
      <c r="BL11" s="289">
        <v>1.1796043164895114</v>
      </c>
      <c r="BM11" s="294">
        <v>1.2104773718710018</v>
      </c>
      <c r="BN11" s="293">
        <v>1.1780248712500074</v>
      </c>
      <c r="BO11" s="289">
        <v>1.0017367101636216</v>
      </c>
      <c r="BP11" s="289">
        <v>1.1103646504285831</v>
      </c>
      <c r="BQ11" s="294">
        <v>1.1209820733566862</v>
      </c>
      <c r="BR11" s="293">
        <v>1.0502166026945119</v>
      </c>
      <c r="BS11" s="289">
        <v>1.0681102784488208</v>
      </c>
      <c r="BT11" s="289">
        <v>1.0695976906885494</v>
      </c>
      <c r="BU11" s="362">
        <v>1.1355715359548535</v>
      </c>
      <c r="BV11" s="373">
        <v>0.96819580337809263</v>
      </c>
      <c r="BW11" s="362">
        <v>0.97624652176978111</v>
      </c>
      <c r="BX11" s="289">
        <v>0.97139752914536404</v>
      </c>
      <c r="BY11" s="362">
        <v>1.0632743020610382</v>
      </c>
      <c r="BZ11" s="408">
        <v>1.0786763069571272</v>
      </c>
      <c r="CA11" s="289">
        <v>1.1180163871170148</v>
      </c>
      <c r="CB11" s="289">
        <v>1.1453737812960245</v>
      </c>
      <c r="CC11" s="409">
        <v>1.356795016536974</v>
      </c>
      <c r="CD11" s="396">
        <v>1.3623269954822275</v>
      </c>
      <c r="CE11" s="289">
        <v>1.3633082705652466</v>
      </c>
      <c r="CF11" s="289">
        <v>1.4859542829131398</v>
      </c>
      <c r="CG11" s="289">
        <v>1.5463814491431738</v>
      </c>
      <c r="CH11" s="289">
        <v>1.4970673965074237</v>
      </c>
      <c r="CI11" s="289">
        <v>1.422498470063948</v>
      </c>
      <c r="CJ11" s="289">
        <v>1.3344913697176033</v>
      </c>
      <c r="CK11" s="289">
        <v>1.423264408503037</v>
      </c>
      <c r="CL11" s="289">
        <v>1.4730322427310441</v>
      </c>
      <c r="CM11" s="289">
        <v>1.3229067108484311</v>
      </c>
      <c r="CN11" s="289">
        <v>1.5031692351840467</v>
      </c>
      <c r="CO11" s="289">
        <v>1.49393159292879</v>
      </c>
      <c r="CP11" s="289">
        <v>1.380371690793492</v>
      </c>
      <c r="CQ11" s="289">
        <v>1.5328399199165499</v>
      </c>
      <c r="CR11" s="289">
        <v>1.547841783541275</v>
      </c>
      <c r="CS11" s="289">
        <v>1.7778689082803711</v>
      </c>
      <c r="CT11" s="289">
        <v>1.7828636146043206</v>
      </c>
      <c r="CU11" s="289">
        <v>1.2979133669130651</v>
      </c>
      <c r="CV11" s="289">
        <v>1.5967675811332436</v>
      </c>
      <c r="CW11" s="289">
        <v>1.726559730390467</v>
      </c>
    </row>
    <row r="12" spans="1:101" x14ac:dyDescent="0.25">
      <c r="A12" s="306"/>
      <c r="B12" s="11" t="s">
        <v>40</v>
      </c>
      <c r="C12" s="307"/>
      <c r="D12" s="299">
        <v>9.8417128644218518E-2</v>
      </c>
      <c r="E12" s="286">
        <v>0.27024701675155133</v>
      </c>
      <c r="F12" s="286">
        <v>0.35269359288034652</v>
      </c>
      <c r="G12" s="286">
        <v>0.39674862298094105</v>
      </c>
      <c r="H12" s="286">
        <v>0.36058664032181714</v>
      </c>
      <c r="I12" s="286">
        <v>0.46463475284888084</v>
      </c>
      <c r="J12" s="293">
        <v>0.45636751385934743</v>
      </c>
      <c r="K12" s="289">
        <v>0.47551971144382638</v>
      </c>
      <c r="L12" s="289">
        <v>0.55599715268628858</v>
      </c>
      <c r="M12" s="294">
        <v>0.50391369987173895</v>
      </c>
      <c r="N12" s="293">
        <v>0.50743430881622942</v>
      </c>
      <c r="O12" s="289">
        <v>0.49862145321158496</v>
      </c>
      <c r="P12" s="289">
        <v>0.51922438923684844</v>
      </c>
      <c r="Q12" s="294">
        <v>0.44356614311468201</v>
      </c>
      <c r="R12" s="293">
        <v>0.42914199679971898</v>
      </c>
      <c r="S12" s="289">
        <v>0.43032617911305976</v>
      </c>
      <c r="T12" s="289">
        <v>0.40698149181415277</v>
      </c>
      <c r="U12" s="294">
        <v>0.33104008492220122</v>
      </c>
      <c r="V12" s="293">
        <v>0.33149758069208185</v>
      </c>
      <c r="W12" s="289">
        <v>0.31234689550227074</v>
      </c>
      <c r="X12" s="289">
        <v>0.3082755721132755</v>
      </c>
      <c r="Y12" s="294">
        <v>0.29467020335582739</v>
      </c>
      <c r="Z12" s="293">
        <v>0.28714170611406586</v>
      </c>
      <c r="AA12" s="289">
        <v>0.32656748762555454</v>
      </c>
      <c r="AB12" s="289">
        <v>0.29559083565419986</v>
      </c>
      <c r="AC12" s="294">
        <v>0.20660871719173016</v>
      </c>
      <c r="AD12" s="293">
        <v>0.19736178679420902</v>
      </c>
      <c r="AE12" s="289">
        <v>0.17289470900533754</v>
      </c>
      <c r="AF12" s="289">
        <v>0.3332605094261134</v>
      </c>
      <c r="AG12" s="294">
        <v>0.33485300642077775</v>
      </c>
      <c r="AH12" s="293">
        <v>0.32432532564471517</v>
      </c>
      <c r="AI12" s="289">
        <v>0.32101744415383904</v>
      </c>
      <c r="AJ12" s="289">
        <v>0.32818044651479933</v>
      </c>
      <c r="AK12" s="294">
        <v>0.32715650851809747</v>
      </c>
      <c r="AL12" s="293">
        <v>0.34240097277300197</v>
      </c>
      <c r="AM12" s="289">
        <v>0.30546618587891716</v>
      </c>
      <c r="AN12" s="289">
        <v>0.28619466132988808</v>
      </c>
      <c r="AO12" s="294">
        <v>0.31162354434996614</v>
      </c>
      <c r="AP12" s="293">
        <v>0.311508143284078</v>
      </c>
      <c r="AQ12" s="289">
        <v>0.29999653207194044</v>
      </c>
      <c r="AR12" s="289">
        <v>0.28270446094803414</v>
      </c>
      <c r="AS12" s="294">
        <v>0.29597396310601498</v>
      </c>
      <c r="AT12" s="293">
        <v>0.28142132131150305</v>
      </c>
      <c r="AU12" s="289">
        <v>0.28726025258782067</v>
      </c>
      <c r="AV12" s="289">
        <v>0.28421241981034578</v>
      </c>
      <c r="AW12" s="294">
        <v>0.31425946656945758</v>
      </c>
      <c r="AX12" s="293">
        <v>0.27734468425248393</v>
      </c>
      <c r="AY12" s="289">
        <v>0.28019766308799143</v>
      </c>
      <c r="AZ12" s="289">
        <v>0.27589082001690635</v>
      </c>
      <c r="BA12" s="294">
        <v>0.26886869506457717</v>
      </c>
      <c r="BB12" s="293">
        <v>0.26734052666231467</v>
      </c>
      <c r="BC12" s="289">
        <v>0.27265152828028144</v>
      </c>
      <c r="BD12" s="289">
        <v>0.27990189279405564</v>
      </c>
      <c r="BE12" s="294">
        <v>0.27541805133439873</v>
      </c>
      <c r="BF12" s="293">
        <v>0.2699915691873796</v>
      </c>
      <c r="BG12" s="289">
        <v>0.25904036919175372</v>
      </c>
      <c r="BH12" s="289">
        <v>0.26555591828697217</v>
      </c>
      <c r="BI12" s="294">
        <v>0.292229360708189</v>
      </c>
      <c r="BJ12" s="293">
        <v>0.30292999765326778</v>
      </c>
      <c r="BK12" s="289">
        <v>0.29651572258171754</v>
      </c>
      <c r="BL12" s="289">
        <v>0.33160001505225506</v>
      </c>
      <c r="BM12" s="294">
        <v>0.34406927621699201</v>
      </c>
      <c r="BN12" s="293">
        <v>0.32353327467202603</v>
      </c>
      <c r="BO12" s="289">
        <v>0.30911565466820184</v>
      </c>
      <c r="BP12" s="289">
        <v>0.2944509116905677</v>
      </c>
      <c r="BQ12" s="294">
        <v>0.28119569611047446</v>
      </c>
      <c r="BR12" s="293">
        <v>0.27975370057510995</v>
      </c>
      <c r="BS12" s="289">
        <v>0.27869616194805713</v>
      </c>
      <c r="BT12" s="289">
        <v>0.26932896610926721</v>
      </c>
      <c r="BU12" s="362">
        <v>0.2694999922593368</v>
      </c>
      <c r="BV12" s="373">
        <v>0.2456435374656227</v>
      </c>
      <c r="BW12" s="362">
        <v>0.25829701672152167</v>
      </c>
      <c r="BX12" s="289">
        <v>0.24670570296878597</v>
      </c>
      <c r="BY12" s="362">
        <v>0.25833847312665026</v>
      </c>
      <c r="BZ12" s="408">
        <v>0.24997182231097348</v>
      </c>
      <c r="CA12" s="289">
        <v>0.25120970226762196</v>
      </c>
      <c r="CB12" s="289">
        <v>0.2824189588753942</v>
      </c>
      <c r="CC12" s="409">
        <v>0.23777866540442405</v>
      </c>
      <c r="CD12" s="396">
        <v>0.27158485593535159</v>
      </c>
      <c r="CE12" s="289">
        <v>0.26058663034726759</v>
      </c>
      <c r="CF12" s="289">
        <v>0.26686565634296744</v>
      </c>
      <c r="CG12" s="289">
        <v>0.24095254515564285</v>
      </c>
      <c r="CH12" s="289">
        <v>0.24522067510132306</v>
      </c>
      <c r="CI12" s="289">
        <v>0.22928626952712469</v>
      </c>
      <c r="CJ12" s="289">
        <v>0.28221530664514083</v>
      </c>
      <c r="CK12" s="289">
        <v>0.34715963360800395</v>
      </c>
      <c r="CL12" s="289">
        <v>0.32488199993418554</v>
      </c>
      <c r="CM12" s="289">
        <v>0.32560337883550255</v>
      </c>
      <c r="CN12" s="289">
        <v>0.31427025077153997</v>
      </c>
      <c r="CO12" s="289">
        <v>0.27537078070097615</v>
      </c>
      <c r="CP12" s="289">
        <v>0.33144168607462199</v>
      </c>
      <c r="CQ12" s="289">
        <v>0.29117190908139279</v>
      </c>
      <c r="CR12" s="289">
        <v>0.2811073045694506</v>
      </c>
      <c r="CS12" s="289">
        <v>0.28077571581531663</v>
      </c>
      <c r="CT12" s="289">
        <v>0.30292022626641274</v>
      </c>
      <c r="CU12" s="289">
        <v>0.29616451747682948</v>
      </c>
      <c r="CV12" s="289">
        <v>0.29037923000868382</v>
      </c>
      <c r="CW12" s="289">
        <v>0.27997034108453711</v>
      </c>
    </row>
    <row r="13" spans="1:101" ht="3" customHeight="1" x14ac:dyDescent="0.25">
      <c r="A13" s="306"/>
      <c r="B13" s="11"/>
      <c r="C13" s="307"/>
      <c r="D13" s="300"/>
      <c r="E13" s="287"/>
      <c r="F13" s="287"/>
      <c r="G13" s="287"/>
      <c r="H13" s="287"/>
      <c r="I13" s="287"/>
      <c r="J13" s="295"/>
      <c r="K13" s="290"/>
      <c r="L13" s="290"/>
      <c r="M13" s="296"/>
      <c r="N13" s="295"/>
      <c r="O13" s="290"/>
      <c r="P13" s="290"/>
      <c r="Q13" s="296"/>
      <c r="R13" s="295"/>
      <c r="S13" s="290"/>
      <c r="T13" s="290"/>
      <c r="U13" s="296"/>
      <c r="V13" s="295"/>
      <c r="W13" s="290"/>
      <c r="X13" s="290"/>
      <c r="Y13" s="296"/>
      <c r="Z13" s="295"/>
      <c r="AA13" s="290"/>
      <c r="AB13" s="290"/>
      <c r="AC13" s="296"/>
      <c r="AD13" s="295"/>
      <c r="AE13" s="290"/>
      <c r="AF13" s="290"/>
      <c r="AG13" s="296"/>
      <c r="AH13" s="295"/>
      <c r="AI13" s="290"/>
      <c r="AJ13" s="290"/>
      <c r="AK13" s="296"/>
      <c r="AL13" s="295"/>
      <c r="AM13" s="290"/>
      <c r="AN13" s="290"/>
      <c r="AO13" s="296"/>
      <c r="AP13" s="295"/>
      <c r="AQ13" s="290"/>
      <c r="AR13" s="290"/>
      <c r="AS13" s="296"/>
      <c r="AT13" s="295"/>
      <c r="AU13" s="290"/>
      <c r="AV13" s="290"/>
      <c r="AW13" s="296"/>
      <c r="AX13" s="295"/>
      <c r="AY13" s="290"/>
      <c r="AZ13" s="290"/>
      <c r="BA13" s="296"/>
      <c r="BB13" s="295"/>
      <c r="BC13" s="290"/>
      <c r="BD13" s="290"/>
      <c r="BE13" s="296"/>
      <c r="BF13" s="295"/>
      <c r="BG13" s="290"/>
      <c r="BH13" s="290"/>
      <c r="BI13" s="296"/>
      <c r="BJ13" s="295"/>
      <c r="BK13" s="290"/>
      <c r="BL13" s="290"/>
      <c r="BM13" s="296"/>
      <c r="BN13" s="295"/>
      <c r="BO13" s="290"/>
      <c r="BP13" s="290"/>
      <c r="BQ13" s="296"/>
      <c r="BR13" s="295"/>
      <c r="BS13" s="290"/>
      <c r="BT13" s="290"/>
      <c r="BU13" s="363"/>
      <c r="BV13" s="374"/>
      <c r="BW13" s="363"/>
      <c r="BX13" s="290"/>
      <c r="BY13" s="363"/>
      <c r="BZ13" s="410"/>
      <c r="CA13" s="290"/>
      <c r="CB13" s="290"/>
      <c r="CC13" s="411"/>
      <c r="CD13" s="397"/>
      <c r="CE13" s="290"/>
      <c r="CF13" s="290"/>
      <c r="CG13" s="290"/>
      <c r="CH13" s="290"/>
      <c r="CI13" s="290"/>
      <c r="CJ13" s="290"/>
      <c r="CK13" s="290"/>
      <c r="CL13" s="290"/>
      <c r="CM13" s="290"/>
      <c r="CN13" s="290"/>
      <c r="CO13" s="290"/>
      <c r="CP13" s="290"/>
      <c r="CQ13" s="290"/>
      <c r="CR13" s="290"/>
      <c r="CS13" s="290"/>
      <c r="CT13" s="290"/>
      <c r="CU13" s="290"/>
      <c r="CV13" s="290"/>
      <c r="CW13" s="290"/>
    </row>
    <row r="14" spans="1:101" ht="13" x14ac:dyDescent="0.3">
      <c r="A14" s="304"/>
      <c r="B14" s="9" t="s">
        <v>12</v>
      </c>
      <c r="C14" s="305"/>
      <c r="D14" s="298">
        <v>0.74282026265179624</v>
      </c>
      <c r="E14" s="285">
        <v>1.2307464135492667</v>
      </c>
      <c r="F14" s="285">
        <v>1.052521324452605</v>
      </c>
      <c r="G14" s="285">
        <v>1.0172093911533764</v>
      </c>
      <c r="H14" s="285">
        <v>0.74553427057901822</v>
      </c>
      <c r="I14" s="285">
        <v>0.48674632969074361</v>
      </c>
      <c r="J14" s="291">
        <v>0.41036054527959642</v>
      </c>
      <c r="K14" s="288">
        <v>0.38172955369450734</v>
      </c>
      <c r="L14" s="288">
        <v>0.40847748934424505</v>
      </c>
      <c r="M14" s="292">
        <v>0.48852018121025953</v>
      </c>
      <c r="N14" s="291">
        <v>0.30274363195099585</v>
      </c>
      <c r="O14" s="288">
        <v>0.23212012668634252</v>
      </c>
      <c r="P14" s="288">
        <v>0.18602317164691753</v>
      </c>
      <c r="Q14" s="292">
        <v>0.14709221322443555</v>
      </c>
      <c r="R14" s="291">
        <v>0.10820254945512862</v>
      </c>
      <c r="S14" s="288">
        <v>0.10602361904850791</v>
      </c>
      <c r="T14" s="288">
        <v>8.2415346254254632E-2</v>
      </c>
      <c r="U14" s="292">
        <v>7.3247808369099679E-2</v>
      </c>
      <c r="V14" s="291">
        <v>5.7030854906087135E-2</v>
      </c>
      <c r="W14" s="288">
        <v>5.4452122906261988E-2</v>
      </c>
      <c r="X14" s="288">
        <v>3.905134604480695E-2</v>
      </c>
      <c r="Y14" s="292">
        <v>3.8165301366010485E-2</v>
      </c>
      <c r="Z14" s="291">
        <v>2.4935349198086799E-2</v>
      </c>
      <c r="AA14" s="288">
        <v>2.79467505990105E-2</v>
      </c>
      <c r="AB14" s="288">
        <v>1.2332712014117973E-2</v>
      </c>
      <c r="AC14" s="292">
        <v>1.1127445092625896E-2</v>
      </c>
      <c r="AD14" s="291">
        <v>1.0521575591023001E-2</v>
      </c>
      <c r="AE14" s="288">
        <v>9.1651931034078919E-3</v>
      </c>
      <c r="AF14" s="288">
        <v>1.1755086859993229E-4</v>
      </c>
      <c r="AG14" s="292">
        <v>1.0195493213370987E-4</v>
      </c>
      <c r="AH14" s="291">
        <v>0</v>
      </c>
      <c r="AI14" s="288">
        <v>0</v>
      </c>
      <c r="AJ14" s="288">
        <v>0</v>
      </c>
      <c r="AK14" s="292">
        <v>0</v>
      </c>
      <c r="AL14" s="291">
        <v>0</v>
      </c>
      <c r="AM14" s="288">
        <v>0</v>
      </c>
      <c r="AN14" s="288">
        <v>0</v>
      </c>
      <c r="AO14" s="292">
        <v>0</v>
      </c>
      <c r="AP14" s="291">
        <v>0</v>
      </c>
      <c r="AQ14" s="288">
        <v>0</v>
      </c>
      <c r="AR14" s="288">
        <v>0</v>
      </c>
      <c r="AS14" s="292">
        <v>0</v>
      </c>
      <c r="AT14" s="291">
        <v>0</v>
      </c>
      <c r="AU14" s="288">
        <v>0</v>
      </c>
      <c r="AV14" s="288">
        <v>0</v>
      </c>
      <c r="AW14" s="292">
        <v>0</v>
      </c>
      <c r="AX14" s="291">
        <v>0</v>
      </c>
      <c r="AY14" s="288">
        <v>0</v>
      </c>
      <c r="AZ14" s="288">
        <v>0</v>
      </c>
      <c r="BA14" s="292">
        <v>0</v>
      </c>
      <c r="BB14" s="291">
        <v>0</v>
      </c>
      <c r="BC14" s="288">
        <v>0</v>
      </c>
      <c r="BD14" s="288">
        <v>0</v>
      </c>
      <c r="BE14" s="292">
        <v>0</v>
      </c>
      <c r="BF14" s="291">
        <v>0</v>
      </c>
      <c r="BG14" s="288">
        <v>0</v>
      </c>
      <c r="BH14" s="288">
        <v>0</v>
      </c>
      <c r="BI14" s="292">
        <v>0</v>
      </c>
      <c r="BJ14" s="291">
        <v>0</v>
      </c>
      <c r="BK14" s="288">
        <v>0</v>
      </c>
      <c r="BL14" s="288">
        <v>0</v>
      </c>
      <c r="BM14" s="292">
        <v>0</v>
      </c>
      <c r="BN14" s="291">
        <v>0</v>
      </c>
      <c r="BO14" s="288">
        <v>0</v>
      </c>
      <c r="BP14" s="288">
        <v>0</v>
      </c>
      <c r="BQ14" s="292">
        <v>0</v>
      </c>
      <c r="BR14" s="291">
        <v>0</v>
      </c>
      <c r="BS14" s="288">
        <v>0</v>
      </c>
      <c r="BT14" s="288">
        <v>0</v>
      </c>
      <c r="BU14" s="361">
        <v>0</v>
      </c>
      <c r="BV14" s="372">
        <v>0</v>
      </c>
      <c r="BW14" s="361">
        <v>0</v>
      </c>
      <c r="BX14" s="288">
        <v>0</v>
      </c>
      <c r="BY14" s="361">
        <v>0</v>
      </c>
      <c r="BZ14" s="406">
        <v>0</v>
      </c>
      <c r="CA14" s="288">
        <v>0</v>
      </c>
      <c r="CB14" s="288">
        <v>0</v>
      </c>
      <c r="CC14" s="407">
        <v>0</v>
      </c>
      <c r="CD14" s="395">
        <v>0</v>
      </c>
      <c r="CE14" s="288">
        <v>0</v>
      </c>
      <c r="CF14" s="288">
        <v>0</v>
      </c>
      <c r="CG14" s="288">
        <v>0</v>
      </c>
      <c r="CH14" s="288">
        <v>0</v>
      </c>
      <c r="CI14" s="288">
        <v>0</v>
      </c>
      <c r="CJ14" s="288">
        <v>0</v>
      </c>
      <c r="CK14" s="288">
        <v>0</v>
      </c>
      <c r="CL14" s="288">
        <v>0</v>
      </c>
      <c r="CM14" s="288">
        <v>0</v>
      </c>
      <c r="CN14" s="288">
        <v>0</v>
      </c>
      <c r="CO14" s="288">
        <v>0</v>
      </c>
      <c r="CP14" s="288">
        <v>0</v>
      </c>
      <c r="CQ14" s="288">
        <v>0</v>
      </c>
      <c r="CR14" s="288">
        <v>0</v>
      </c>
      <c r="CS14" s="288">
        <v>0</v>
      </c>
      <c r="CT14" s="288">
        <v>0</v>
      </c>
      <c r="CU14" s="288">
        <v>0</v>
      </c>
      <c r="CV14" s="288">
        <v>0</v>
      </c>
      <c r="CW14" s="288">
        <v>0</v>
      </c>
    </row>
    <row r="15" spans="1:101" x14ac:dyDescent="0.25">
      <c r="A15" s="306"/>
      <c r="B15" s="11" t="s">
        <v>39</v>
      </c>
      <c r="C15" s="307"/>
      <c r="D15" s="299">
        <v>4.8274629312603373E-2</v>
      </c>
      <c r="E15" s="286">
        <v>0.20012135296073549</v>
      </c>
      <c r="F15" s="286">
        <v>0.1671876723207644</v>
      </c>
      <c r="G15" s="286">
        <v>0.141338236564064</v>
      </c>
      <c r="H15" s="286">
        <v>5.3251639497464393E-2</v>
      </c>
      <c r="I15" s="286">
        <v>4.1073124598689163E-2</v>
      </c>
      <c r="J15" s="293">
        <v>4.0140470913112888E-2</v>
      </c>
      <c r="K15" s="289">
        <v>3.5449557136095718E-2</v>
      </c>
      <c r="L15" s="289">
        <v>4.0286491133506908E-2</v>
      </c>
      <c r="M15" s="294">
        <v>4.4530911166123059E-2</v>
      </c>
      <c r="N15" s="293">
        <v>3.4782571320596097E-2</v>
      </c>
      <c r="O15" s="289">
        <v>9.0310858449805565E-8</v>
      </c>
      <c r="P15" s="289">
        <v>0</v>
      </c>
      <c r="Q15" s="294">
        <v>2.4227739958103756E-5</v>
      </c>
      <c r="R15" s="293">
        <v>9.7410879993159835E-7</v>
      </c>
      <c r="S15" s="289">
        <v>2.6933315558722647E-9</v>
      </c>
      <c r="T15" s="289">
        <v>0</v>
      </c>
      <c r="U15" s="294">
        <v>0</v>
      </c>
      <c r="V15" s="293">
        <v>0</v>
      </c>
      <c r="W15" s="289">
        <v>0</v>
      </c>
      <c r="X15" s="289">
        <v>0</v>
      </c>
      <c r="Y15" s="294">
        <v>0</v>
      </c>
      <c r="Z15" s="293">
        <v>0</v>
      </c>
      <c r="AA15" s="289">
        <v>0</v>
      </c>
      <c r="AB15" s="289">
        <v>0</v>
      </c>
      <c r="AC15" s="294">
        <v>0</v>
      </c>
      <c r="AD15" s="293">
        <v>0</v>
      </c>
      <c r="AE15" s="289">
        <v>0</v>
      </c>
      <c r="AF15" s="289">
        <v>1.2247184457630046E-5</v>
      </c>
      <c r="AG15" s="294">
        <v>0</v>
      </c>
      <c r="AH15" s="293">
        <v>0</v>
      </c>
      <c r="AI15" s="289">
        <v>0</v>
      </c>
      <c r="AJ15" s="289">
        <v>0</v>
      </c>
      <c r="AK15" s="294">
        <v>0</v>
      </c>
      <c r="AL15" s="293">
        <v>0</v>
      </c>
      <c r="AM15" s="289">
        <v>0</v>
      </c>
      <c r="AN15" s="289">
        <v>0</v>
      </c>
      <c r="AO15" s="294">
        <v>0</v>
      </c>
      <c r="AP15" s="293">
        <v>0</v>
      </c>
      <c r="AQ15" s="289">
        <v>0</v>
      </c>
      <c r="AR15" s="289">
        <v>0</v>
      </c>
      <c r="AS15" s="294">
        <v>0</v>
      </c>
      <c r="AT15" s="293">
        <v>0</v>
      </c>
      <c r="AU15" s="289">
        <v>0</v>
      </c>
      <c r="AV15" s="289">
        <v>0</v>
      </c>
      <c r="AW15" s="294">
        <v>0</v>
      </c>
      <c r="AX15" s="293">
        <v>0</v>
      </c>
      <c r="AY15" s="289">
        <v>0</v>
      </c>
      <c r="AZ15" s="289">
        <v>0</v>
      </c>
      <c r="BA15" s="294">
        <v>0</v>
      </c>
      <c r="BB15" s="293">
        <v>0</v>
      </c>
      <c r="BC15" s="289">
        <v>0</v>
      </c>
      <c r="BD15" s="289">
        <v>0</v>
      </c>
      <c r="BE15" s="294">
        <v>0</v>
      </c>
      <c r="BF15" s="293">
        <v>0</v>
      </c>
      <c r="BG15" s="289">
        <v>0</v>
      </c>
      <c r="BH15" s="289">
        <v>0</v>
      </c>
      <c r="BI15" s="294">
        <v>0</v>
      </c>
      <c r="BJ15" s="293">
        <v>0</v>
      </c>
      <c r="BK15" s="289">
        <v>0</v>
      </c>
      <c r="BL15" s="289">
        <v>0</v>
      </c>
      <c r="BM15" s="294">
        <v>0</v>
      </c>
      <c r="BN15" s="293">
        <v>0</v>
      </c>
      <c r="BO15" s="289">
        <v>0</v>
      </c>
      <c r="BP15" s="289">
        <v>0</v>
      </c>
      <c r="BQ15" s="294">
        <v>0</v>
      </c>
      <c r="BR15" s="293">
        <v>0</v>
      </c>
      <c r="BS15" s="289">
        <v>0</v>
      </c>
      <c r="BT15" s="289">
        <v>0</v>
      </c>
      <c r="BU15" s="362">
        <v>0</v>
      </c>
      <c r="BV15" s="373">
        <v>0</v>
      </c>
      <c r="BW15" s="362">
        <v>0</v>
      </c>
      <c r="BX15" s="289">
        <v>0</v>
      </c>
      <c r="BY15" s="362">
        <v>0</v>
      </c>
      <c r="BZ15" s="408">
        <v>0</v>
      </c>
      <c r="CA15" s="289">
        <v>0</v>
      </c>
      <c r="CB15" s="289">
        <v>0</v>
      </c>
      <c r="CC15" s="409">
        <v>0</v>
      </c>
      <c r="CD15" s="396">
        <v>0</v>
      </c>
      <c r="CE15" s="289">
        <v>0</v>
      </c>
      <c r="CF15" s="289">
        <v>0</v>
      </c>
      <c r="CG15" s="289">
        <v>0</v>
      </c>
      <c r="CH15" s="289">
        <v>0</v>
      </c>
      <c r="CI15" s="289">
        <v>0</v>
      </c>
      <c r="CJ15" s="289">
        <v>0</v>
      </c>
      <c r="CK15" s="289">
        <v>0</v>
      </c>
      <c r="CL15" s="289">
        <v>0</v>
      </c>
      <c r="CM15" s="289">
        <v>0</v>
      </c>
      <c r="CN15" s="289">
        <v>0</v>
      </c>
      <c r="CO15" s="289">
        <v>0</v>
      </c>
      <c r="CP15" s="289">
        <v>0</v>
      </c>
      <c r="CQ15" s="289">
        <v>0</v>
      </c>
      <c r="CR15" s="289">
        <v>0</v>
      </c>
      <c r="CS15" s="289">
        <v>0</v>
      </c>
      <c r="CT15" s="289">
        <v>0</v>
      </c>
      <c r="CU15" s="289">
        <v>0</v>
      </c>
      <c r="CV15" s="289">
        <v>0</v>
      </c>
      <c r="CW15" s="289">
        <v>0</v>
      </c>
    </row>
    <row r="16" spans="1:101" x14ac:dyDescent="0.25">
      <c r="A16" s="306"/>
      <c r="B16" s="11" t="s">
        <v>40</v>
      </c>
      <c r="C16" s="307"/>
      <c r="D16" s="299">
        <v>0.69454563333919284</v>
      </c>
      <c r="E16" s="286">
        <v>1.0306250605885312</v>
      </c>
      <c r="F16" s="286">
        <v>0.88533365213184068</v>
      </c>
      <c r="G16" s="286">
        <v>0.87587115458931231</v>
      </c>
      <c r="H16" s="286">
        <v>0.69228263108155386</v>
      </c>
      <c r="I16" s="286">
        <v>0.44567320509205444</v>
      </c>
      <c r="J16" s="293">
        <v>0.37022007436648352</v>
      </c>
      <c r="K16" s="289">
        <v>0.34627999655841163</v>
      </c>
      <c r="L16" s="289">
        <v>0.36819099821073814</v>
      </c>
      <c r="M16" s="294">
        <v>0.44398927004413646</v>
      </c>
      <c r="N16" s="293">
        <v>0.26796106063039976</v>
      </c>
      <c r="O16" s="289">
        <v>0.23212003637548406</v>
      </c>
      <c r="P16" s="289">
        <v>0.18602317164691753</v>
      </c>
      <c r="Q16" s="294">
        <v>0.14706798548447744</v>
      </c>
      <c r="R16" s="293">
        <v>0.1082015753463287</v>
      </c>
      <c r="S16" s="289">
        <v>0.10602361635517635</v>
      </c>
      <c r="T16" s="289">
        <v>8.2415346254254632E-2</v>
      </c>
      <c r="U16" s="294">
        <v>7.3247808369099679E-2</v>
      </c>
      <c r="V16" s="293">
        <v>5.7030854906087135E-2</v>
      </c>
      <c r="W16" s="289">
        <v>5.4452122906261988E-2</v>
      </c>
      <c r="X16" s="289">
        <v>3.905134604480695E-2</v>
      </c>
      <c r="Y16" s="294">
        <v>3.8165301366010485E-2</v>
      </c>
      <c r="Z16" s="293">
        <v>2.4935349198086799E-2</v>
      </c>
      <c r="AA16" s="289">
        <v>2.79467505990105E-2</v>
      </c>
      <c r="AB16" s="289">
        <v>1.2332712014117973E-2</v>
      </c>
      <c r="AC16" s="294">
        <v>1.1127445092625896E-2</v>
      </c>
      <c r="AD16" s="293">
        <v>1.0521575591023001E-2</v>
      </c>
      <c r="AE16" s="289">
        <v>9.1651931034078919E-3</v>
      </c>
      <c r="AF16" s="289">
        <v>1.0530368414230225E-4</v>
      </c>
      <c r="AG16" s="294">
        <v>1.0195493213370987E-4</v>
      </c>
      <c r="AH16" s="293">
        <v>0</v>
      </c>
      <c r="AI16" s="289">
        <v>0</v>
      </c>
      <c r="AJ16" s="289">
        <v>0</v>
      </c>
      <c r="AK16" s="294">
        <v>0</v>
      </c>
      <c r="AL16" s="293">
        <v>0</v>
      </c>
      <c r="AM16" s="289">
        <v>0</v>
      </c>
      <c r="AN16" s="289">
        <v>0</v>
      </c>
      <c r="AO16" s="294">
        <v>0</v>
      </c>
      <c r="AP16" s="293">
        <v>0</v>
      </c>
      <c r="AQ16" s="289">
        <v>0</v>
      </c>
      <c r="AR16" s="289">
        <v>0</v>
      </c>
      <c r="AS16" s="294">
        <v>0</v>
      </c>
      <c r="AT16" s="293">
        <v>0</v>
      </c>
      <c r="AU16" s="289">
        <v>0</v>
      </c>
      <c r="AV16" s="289">
        <v>0</v>
      </c>
      <c r="AW16" s="294">
        <v>0</v>
      </c>
      <c r="AX16" s="293">
        <v>0</v>
      </c>
      <c r="AY16" s="289">
        <v>0</v>
      </c>
      <c r="AZ16" s="289">
        <v>0</v>
      </c>
      <c r="BA16" s="294">
        <v>0</v>
      </c>
      <c r="BB16" s="293">
        <v>0</v>
      </c>
      <c r="BC16" s="289">
        <v>0</v>
      </c>
      <c r="BD16" s="289">
        <v>0</v>
      </c>
      <c r="BE16" s="294">
        <v>0</v>
      </c>
      <c r="BF16" s="293">
        <v>0</v>
      </c>
      <c r="BG16" s="289">
        <v>0</v>
      </c>
      <c r="BH16" s="289">
        <v>0</v>
      </c>
      <c r="BI16" s="294">
        <v>0</v>
      </c>
      <c r="BJ16" s="293">
        <v>0</v>
      </c>
      <c r="BK16" s="289">
        <v>0</v>
      </c>
      <c r="BL16" s="289">
        <v>0</v>
      </c>
      <c r="BM16" s="294">
        <v>0</v>
      </c>
      <c r="BN16" s="293">
        <v>0</v>
      </c>
      <c r="BO16" s="289">
        <v>0</v>
      </c>
      <c r="BP16" s="289">
        <v>0</v>
      </c>
      <c r="BQ16" s="294">
        <v>0</v>
      </c>
      <c r="BR16" s="293">
        <v>0</v>
      </c>
      <c r="BS16" s="289">
        <v>0</v>
      </c>
      <c r="BT16" s="289">
        <v>0</v>
      </c>
      <c r="BU16" s="362">
        <v>0</v>
      </c>
      <c r="BV16" s="373">
        <v>0</v>
      </c>
      <c r="BW16" s="362">
        <v>0</v>
      </c>
      <c r="BX16" s="289">
        <v>0</v>
      </c>
      <c r="BY16" s="362">
        <v>0</v>
      </c>
      <c r="BZ16" s="408">
        <v>0</v>
      </c>
      <c r="CA16" s="289">
        <v>0</v>
      </c>
      <c r="CB16" s="289">
        <v>0</v>
      </c>
      <c r="CC16" s="409">
        <v>0</v>
      </c>
      <c r="CD16" s="396">
        <v>0</v>
      </c>
      <c r="CE16" s="289">
        <v>0</v>
      </c>
      <c r="CF16" s="289">
        <v>0</v>
      </c>
      <c r="CG16" s="289">
        <v>0</v>
      </c>
      <c r="CH16" s="289">
        <v>0</v>
      </c>
      <c r="CI16" s="289">
        <v>0</v>
      </c>
      <c r="CJ16" s="289">
        <v>0</v>
      </c>
      <c r="CK16" s="289">
        <v>0</v>
      </c>
      <c r="CL16" s="289">
        <v>0</v>
      </c>
      <c r="CM16" s="289">
        <v>0</v>
      </c>
      <c r="CN16" s="289">
        <v>0</v>
      </c>
      <c r="CO16" s="289">
        <v>0</v>
      </c>
      <c r="CP16" s="289">
        <v>0</v>
      </c>
      <c r="CQ16" s="289">
        <v>0</v>
      </c>
      <c r="CR16" s="289">
        <v>0</v>
      </c>
      <c r="CS16" s="289">
        <v>0</v>
      </c>
      <c r="CT16" s="289">
        <v>0</v>
      </c>
      <c r="CU16" s="289">
        <v>0</v>
      </c>
      <c r="CV16" s="289">
        <v>0</v>
      </c>
      <c r="CW16" s="289">
        <v>0</v>
      </c>
    </row>
    <row r="17" spans="1:101" ht="3" customHeight="1" x14ac:dyDescent="0.25">
      <c r="A17" s="306"/>
      <c r="B17" s="11"/>
      <c r="C17" s="307"/>
      <c r="D17" s="300"/>
      <c r="E17" s="287"/>
      <c r="F17" s="287"/>
      <c r="G17" s="287"/>
      <c r="H17" s="287"/>
      <c r="I17" s="287"/>
      <c r="J17" s="295"/>
      <c r="K17" s="290"/>
      <c r="L17" s="290"/>
      <c r="M17" s="296"/>
      <c r="N17" s="295"/>
      <c r="O17" s="290"/>
      <c r="P17" s="290"/>
      <c r="Q17" s="296"/>
      <c r="R17" s="295"/>
      <c r="S17" s="290"/>
      <c r="T17" s="290"/>
      <c r="U17" s="296"/>
      <c r="V17" s="295"/>
      <c r="W17" s="290"/>
      <c r="X17" s="290"/>
      <c r="Y17" s="296"/>
      <c r="Z17" s="295"/>
      <c r="AA17" s="290"/>
      <c r="AB17" s="290"/>
      <c r="AC17" s="296"/>
      <c r="AD17" s="295"/>
      <c r="AE17" s="290"/>
      <c r="AF17" s="290"/>
      <c r="AG17" s="296"/>
      <c r="AH17" s="295"/>
      <c r="AI17" s="290"/>
      <c r="AJ17" s="290"/>
      <c r="AK17" s="296"/>
      <c r="AL17" s="295"/>
      <c r="AM17" s="290"/>
      <c r="AN17" s="290"/>
      <c r="AO17" s="296"/>
      <c r="AP17" s="295"/>
      <c r="AQ17" s="290"/>
      <c r="AR17" s="290"/>
      <c r="AS17" s="296"/>
      <c r="AT17" s="295"/>
      <c r="AU17" s="290"/>
      <c r="AV17" s="290"/>
      <c r="AW17" s="296"/>
      <c r="AX17" s="295"/>
      <c r="AY17" s="290"/>
      <c r="AZ17" s="290"/>
      <c r="BA17" s="296"/>
      <c r="BB17" s="295"/>
      <c r="BC17" s="290"/>
      <c r="BD17" s="290"/>
      <c r="BE17" s="296"/>
      <c r="BF17" s="295"/>
      <c r="BG17" s="290"/>
      <c r="BH17" s="290"/>
      <c r="BI17" s="296"/>
      <c r="BJ17" s="295"/>
      <c r="BK17" s="290"/>
      <c r="BL17" s="290"/>
      <c r="BM17" s="296"/>
      <c r="BN17" s="295"/>
      <c r="BO17" s="290"/>
      <c r="BP17" s="290"/>
      <c r="BQ17" s="296"/>
      <c r="BR17" s="295"/>
      <c r="BS17" s="290"/>
      <c r="BT17" s="290"/>
      <c r="BU17" s="363"/>
      <c r="BV17" s="374"/>
      <c r="BW17" s="363"/>
      <c r="BX17" s="290"/>
      <c r="BY17" s="363"/>
      <c r="BZ17" s="410"/>
      <c r="CA17" s="290"/>
      <c r="CB17" s="290"/>
      <c r="CC17" s="411"/>
      <c r="CD17" s="397"/>
      <c r="CE17" s="290"/>
      <c r="CF17" s="290"/>
      <c r="CG17" s="290"/>
      <c r="CH17" s="290"/>
      <c r="CI17" s="290"/>
      <c r="CJ17" s="290"/>
      <c r="CK17" s="290"/>
      <c r="CL17" s="290"/>
      <c r="CM17" s="290"/>
      <c r="CN17" s="290"/>
      <c r="CO17" s="290"/>
      <c r="CP17" s="290"/>
      <c r="CQ17" s="290"/>
      <c r="CR17" s="290"/>
      <c r="CS17" s="290"/>
      <c r="CT17" s="290"/>
      <c r="CU17" s="290"/>
      <c r="CV17" s="290"/>
      <c r="CW17" s="290"/>
    </row>
    <row r="18" spans="1:101" ht="13" x14ac:dyDescent="0.3">
      <c r="A18" s="304" t="s">
        <v>11</v>
      </c>
      <c r="B18" s="9" t="s">
        <v>16</v>
      </c>
      <c r="C18" s="305"/>
      <c r="D18" s="298">
        <v>1.3461643762970318E-2</v>
      </c>
      <c r="E18" s="285">
        <v>1.3974382063631574E-2</v>
      </c>
      <c r="F18" s="285">
        <v>1.5594806539451849E-2</v>
      </c>
      <c r="G18" s="285">
        <v>9.5949520091333201E-2</v>
      </c>
      <c r="H18" s="285">
        <v>9.6031569853216855E-2</v>
      </c>
      <c r="I18" s="285">
        <v>0.28941560700993985</v>
      </c>
      <c r="J18" s="291">
        <v>0.28659558820346914</v>
      </c>
      <c r="K18" s="288">
        <v>0.28227629688485467</v>
      </c>
      <c r="L18" s="288">
        <v>0.27591397519959693</v>
      </c>
      <c r="M18" s="292">
        <v>0.4957774626407544</v>
      </c>
      <c r="N18" s="291">
        <v>0.48084152676307645</v>
      </c>
      <c r="O18" s="288">
        <v>0.47380560557909746</v>
      </c>
      <c r="P18" s="288">
        <v>0.46207679516593669</v>
      </c>
      <c r="Q18" s="292">
        <v>0.48785342747838678</v>
      </c>
      <c r="R18" s="291">
        <v>0.46345428520929643</v>
      </c>
      <c r="S18" s="288">
        <v>0.45466651928087498</v>
      </c>
      <c r="T18" s="288">
        <v>0.44146670890580975</v>
      </c>
      <c r="U18" s="292">
        <v>0.44460915968013925</v>
      </c>
      <c r="V18" s="291">
        <v>0.43505332539513869</v>
      </c>
      <c r="W18" s="288">
        <v>0.44360543510515071</v>
      </c>
      <c r="X18" s="288">
        <v>0.43153754599500949</v>
      </c>
      <c r="Y18" s="292">
        <v>0.48934694622408698</v>
      </c>
      <c r="Z18" s="291">
        <v>0.5014776465634464</v>
      </c>
      <c r="AA18" s="288">
        <v>0.46495492664725008</v>
      </c>
      <c r="AB18" s="288">
        <v>0.45852309627459076</v>
      </c>
      <c r="AC18" s="292">
        <v>0.47481181880993911</v>
      </c>
      <c r="AD18" s="291">
        <v>0.45856520824542785</v>
      </c>
      <c r="AE18" s="288">
        <v>0.47681421832862175</v>
      </c>
      <c r="AF18" s="288">
        <v>0.43132540737993735</v>
      </c>
      <c r="AG18" s="292">
        <v>0.41137542012812622</v>
      </c>
      <c r="AH18" s="291">
        <v>0.40201615159875465</v>
      </c>
      <c r="AI18" s="288">
        <v>0.41339271778625952</v>
      </c>
      <c r="AJ18" s="288">
        <v>0.44238298177466356</v>
      </c>
      <c r="AK18" s="292">
        <v>0.43332026425033671</v>
      </c>
      <c r="AL18" s="291">
        <v>0.43150062183199805</v>
      </c>
      <c r="AM18" s="288">
        <v>0.42888158423438827</v>
      </c>
      <c r="AN18" s="288">
        <v>0.43108268307458603</v>
      </c>
      <c r="AO18" s="292">
        <v>0.43000404418060378</v>
      </c>
      <c r="AP18" s="291">
        <v>0.42492390048813178</v>
      </c>
      <c r="AQ18" s="288">
        <v>0.42857302424977178</v>
      </c>
      <c r="AR18" s="288">
        <v>0.41744596969778214</v>
      </c>
      <c r="AS18" s="292">
        <v>0.40994972948623692</v>
      </c>
      <c r="AT18" s="291">
        <v>4.0781343874400543E-2</v>
      </c>
      <c r="AU18" s="288">
        <v>3.9513616746717148E-2</v>
      </c>
      <c r="AV18" s="288">
        <v>3.7121647050967439E-2</v>
      </c>
      <c r="AW18" s="292">
        <v>1.8875909972374209E-2</v>
      </c>
      <c r="AX18" s="291">
        <v>1.835720259949546E-2</v>
      </c>
      <c r="AY18" s="288">
        <v>1.7943380918392357E-2</v>
      </c>
      <c r="AZ18" s="288">
        <v>1.756287786595986E-2</v>
      </c>
      <c r="BA18" s="292">
        <v>2.6216643093556265E-2</v>
      </c>
      <c r="BB18" s="291">
        <v>2.5799625680995093E-2</v>
      </c>
      <c r="BC18" s="288">
        <v>2.5268144721538363E-2</v>
      </c>
      <c r="BD18" s="288">
        <v>2.4618172386350348E-2</v>
      </c>
      <c r="BE18" s="292">
        <v>2.3947315825809803E-2</v>
      </c>
      <c r="BF18" s="291">
        <v>2.3250101420230214E-2</v>
      </c>
      <c r="BG18" s="288">
        <v>2.277769848614224E-2</v>
      </c>
      <c r="BH18" s="288">
        <v>2.2266112642229968E-2</v>
      </c>
      <c r="BI18" s="292">
        <v>2.1804948533361384E-2</v>
      </c>
      <c r="BJ18" s="291">
        <v>2.1424798106015913E-2</v>
      </c>
      <c r="BK18" s="288">
        <v>2.2941185967003334E-2</v>
      </c>
      <c r="BL18" s="288">
        <v>6.8136152573853685E-3</v>
      </c>
      <c r="BM18" s="292">
        <v>6.7047505706486826E-3</v>
      </c>
      <c r="BN18" s="291">
        <v>6.5846755494753878E-3</v>
      </c>
      <c r="BO18" s="288">
        <v>6.4574908001113112E-3</v>
      </c>
      <c r="BP18" s="288">
        <v>6.3625368831438239E-3</v>
      </c>
      <c r="BQ18" s="292">
        <v>6.2460965845548997E-3</v>
      </c>
      <c r="BR18" s="291">
        <v>6.144319830541289E-3</v>
      </c>
      <c r="BS18" s="288">
        <v>6.0549597347620615E-3</v>
      </c>
      <c r="BT18" s="288">
        <v>5.9534821649303658E-3</v>
      </c>
      <c r="BU18" s="361">
        <v>5.8614185745123962E-3</v>
      </c>
      <c r="BV18" s="372">
        <v>5.7682895664042284E-3</v>
      </c>
      <c r="BW18" s="361">
        <v>5.6667662547555953E-3</v>
      </c>
      <c r="BX18" s="288">
        <v>0</v>
      </c>
      <c r="BY18" s="361">
        <v>0</v>
      </c>
      <c r="BZ18" s="406">
        <v>0</v>
      </c>
      <c r="CA18" s="288">
        <v>0</v>
      </c>
      <c r="CB18" s="288">
        <v>0</v>
      </c>
      <c r="CC18" s="407">
        <v>0</v>
      </c>
      <c r="CD18" s="395">
        <v>0</v>
      </c>
      <c r="CE18" s="288">
        <v>0</v>
      </c>
      <c r="CF18" s="288">
        <v>0</v>
      </c>
      <c r="CG18" s="288">
        <v>0</v>
      </c>
      <c r="CH18" s="288">
        <v>0</v>
      </c>
      <c r="CI18" s="288">
        <v>0</v>
      </c>
      <c r="CJ18" s="288">
        <v>0</v>
      </c>
      <c r="CK18" s="288">
        <v>0</v>
      </c>
      <c r="CL18" s="288">
        <v>0</v>
      </c>
      <c r="CM18" s="288">
        <v>0</v>
      </c>
      <c r="CN18" s="288">
        <v>0</v>
      </c>
      <c r="CO18" s="288">
        <v>0</v>
      </c>
      <c r="CP18" s="288">
        <v>0</v>
      </c>
      <c r="CQ18" s="288">
        <v>0</v>
      </c>
      <c r="CR18" s="288">
        <v>0</v>
      </c>
      <c r="CS18" s="288">
        <v>0</v>
      </c>
      <c r="CT18" s="288">
        <v>0</v>
      </c>
      <c r="CU18" s="288">
        <v>0</v>
      </c>
      <c r="CV18" s="288">
        <v>0</v>
      </c>
      <c r="CW18" s="288">
        <v>0</v>
      </c>
    </row>
    <row r="19" spans="1:101" x14ac:dyDescent="0.25">
      <c r="A19" s="306"/>
      <c r="B19" s="11" t="s">
        <v>39</v>
      </c>
      <c r="C19" s="307"/>
      <c r="D19" s="299">
        <v>1.3461643762970318E-2</v>
      </c>
      <c r="E19" s="286">
        <v>1.3974382063631574E-2</v>
      </c>
      <c r="F19" s="286">
        <v>1.5594806539451849E-2</v>
      </c>
      <c r="G19" s="286">
        <v>9.5949520091333201E-2</v>
      </c>
      <c r="H19" s="286">
        <v>9.6031569853216855E-2</v>
      </c>
      <c r="I19" s="286">
        <v>0.28941560700993985</v>
      </c>
      <c r="J19" s="293">
        <v>0.28659558820346914</v>
      </c>
      <c r="K19" s="289">
        <v>0.28227629688485467</v>
      </c>
      <c r="L19" s="289">
        <v>0.27591397519959693</v>
      </c>
      <c r="M19" s="294">
        <v>0.4957774626407544</v>
      </c>
      <c r="N19" s="293">
        <v>0.48084152676307645</v>
      </c>
      <c r="O19" s="289">
        <v>0.47380560557909746</v>
      </c>
      <c r="P19" s="289">
        <v>0.46207679516593669</v>
      </c>
      <c r="Q19" s="294">
        <v>0.48785342747838678</v>
      </c>
      <c r="R19" s="293">
        <v>0.46345428520929643</v>
      </c>
      <c r="S19" s="289">
        <v>0.45466651928087498</v>
      </c>
      <c r="T19" s="289">
        <v>0.44146670890580975</v>
      </c>
      <c r="U19" s="294">
        <v>0.44460915968013925</v>
      </c>
      <c r="V19" s="293">
        <v>0.43505332539513869</v>
      </c>
      <c r="W19" s="289">
        <v>0.44360543510515071</v>
      </c>
      <c r="X19" s="289">
        <v>0.43153754599500949</v>
      </c>
      <c r="Y19" s="294">
        <v>0.48934694622408698</v>
      </c>
      <c r="Z19" s="293">
        <v>0.5014776465634464</v>
      </c>
      <c r="AA19" s="289">
        <v>0.46495492664725008</v>
      </c>
      <c r="AB19" s="289">
        <v>0.45852309627459076</v>
      </c>
      <c r="AC19" s="294">
        <v>0.47481181880993911</v>
      </c>
      <c r="AD19" s="293">
        <v>0.45856520824542785</v>
      </c>
      <c r="AE19" s="289">
        <v>0.47681421832862175</v>
      </c>
      <c r="AF19" s="289">
        <v>0.43132540737993735</v>
      </c>
      <c r="AG19" s="294">
        <v>0.41137542012812622</v>
      </c>
      <c r="AH19" s="293">
        <v>0.40201615159875465</v>
      </c>
      <c r="AI19" s="289">
        <v>0.41339271778625952</v>
      </c>
      <c r="AJ19" s="289">
        <v>0.44238298177466356</v>
      </c>
      <c r="AK19" s="294">
        <v>0.43332026425033671</v>
      </c>
      <c r="AL19" s="293">
        <v>0.43150062183199805</v>
      </c>
      <c r="AM19" s="289">
        <v>0.42888158423438827</v>
      </c>
      <c r="AN19" s="289">
        <v>0.43108268307458603</v>
      </c>
      <c r="AO19" s="294">
        <v>0.43000404418060378</v>
      </c>
      <c r="AP19" s="293">
        <v>0.42492390048813178</v>
      </c>
      <c r="AQ19" s="289">
        <v>0.42857302424977178</v>
      </c>
      <c r="AR19" s="289">
        <v>0.41744596969778214</v>
      </c>
      <c r="AS19" s="294">
        <v>0.40994972948623692</v>
      </c>
      <c r="AT19" s="293">
        <v>4.0781343874400543E-2</v>
      </c>
      <c r="AU19" s="289">
        <v>3.9513616746717148E-2</v>
      </c>
      <c r="AV19" s="289">
        <v>3.7121647050967439E-2</v>
      </c>
      <c r="AW19" s="294">
        <v>1.8875909972374209E-2</v>
      </c>
      <c r="AX19" s="293">
        <v>1.835720259949546E-2</v>
      </c>
      <c r="AY19" s="289">
        <v>1.7943380918392357E-2</v>
      </c>
      <c r="AZ19" s="289">
        <v>1.756287786595986E-2</v>
      </c>
      <c r="BA19" s="294">
        <v>2.6216643093556265E-2</v>
      </c>
      <c r="BB19" s="293">
        <v>2.5799625680995093E-2</v>
      </c>
      <c r="BC19" s="289">
        <v>2.5268144721538363E-2</v>
      </c>
      <c r="BD19" s="289">
        <v>2.4618172386350348E-2</v>
      </c>
      <c r="BE19" s="294">
        <v>2.3947315825809803E-2</v>
      </c>
      <c r="BF19" s="293">
        <v>2.3250101420230214E-2</v>
      </c>
      <c r="BG19" s="289">
        <v>2.277769848614224E-2</v>
      </c>
      <c r="BH19" s="289">
        <v>2.2266112642229968E-2</v>
      </c>
      <c r="BI19" s="294">
        <v>2.1804948533361384E-2</v>
      </c>
      <c r="BJ19" s="293">
        <v>2.1424798106015913E-2</v>
      </c>
      <c r="BK19" s="289">
        <v>2.2941185967003334E-2</v>
      </c>
      <c r="BL19" s="289">
        <v>6.8136152573853685E-3</v>
      </c>
      <c r="BM19" s="294">
        <v>6.7047505706486826E-3</v>
      </c>
      <c r="BN19" s="293">
        <v>6.5846755494753878E-3</v>
      </c>
      <c r="BO19" s="289">
        <v>6.4574908001113112E-3</v>
      </c>
      <c r="BP19" s="289">
        <v>6.3625368831438239E-3</v>
      </c>
      <c r="BQ19" s="294">
        <v>6.2460965845548997E-3</v>
      </c>
      <c r="BR19" s="293">
        <v>6.144319830541289E-3</v>
      </c>
      <c r="BS19" s="289">
        <v>6.0549597347620615E-3</v>
      </c>
      <c r="BT19" s="289">
        <v>5.9534821649303658E-3</v>
      </c>
      <c r="BU19" s="362">
        <v>5.8614185745123962E-3</v>
      </c>
      <c r="BV19" s="373">
        <v>5.7682895664042284E-3</v>
      </c>
      <c r="BW19" s="362">
        <v>5.6667662547555953E-3</v>
      </c>
      <c r="BX19" s="289">
        <v>0</v>
      </c>
      <c r="BY19" s="362">
        <v>0</v>
      </c>
      <c r="BZ19" s="408">
        <v>0</v>
      </c>
      <c r="CA19" s="289">
        <v>0</v>
      </c>
      <c r="CB19" s="289">
        <v>0</v>
      </c>
      <c r="CC19" s="409">
        <v>0</v>
      </c>
      <c r="CD19" s="396">
        <v>0</v>
      </c>
      <c r="CE19" s="289">
        <v>0</v>
      </c>
      <c r="CF19" s="289">
        <v>0</v>
      </c>
      <c r="CG19" s="289">
        <v>0</v>
      </c>
      <c r="CH19" s="289">
        <v>0</v>
      </c>
      <c r="CI19" s="289">
        <v>0</v>
      </c>
      <c r="CJ19" s="289">
        <v>0</v>
      </c>
      <c r="CK19" s="289">
        <v>0</v>
      </c>
      <c r="CL19" s="289">
        <v>0</v>
      </c>
      <c r="CM19" s="289">
        <v>0</v>
      </c>
      <c r="CN19" s="289">
        <v>0</v>
      </c>
      <c r="CO19" s="289">
        <v>0</v>
      </c>
      <c r="CP19" s="289">
        <v>0</v>
      </c>
      <c r="CQ19" s="289">
        <v>0</v>
      </c>
      <c r="CR19" s="289">
        <v>0</v>
      </c>
      <c r="CS19" s="289">
        <v>0</v>
      </c>
      <c r="CT19" s="289">
        <v>0</v>
      </c>
      <c r="CU19" s="289">
        <v>0</v>
      </c>
      <c r="CV19" s="289">
        <v>0</v>
      </c>
      <c r="CW19" s="289">
        <v>0</v>
      </c>
    </row>
    <row r="20" spans="1:101" x14ac:dyDescent="0.25">
      <c r="A20" s="306"/>
      <c r="B20" s="11" t="s">
        <v>40</v>
      </c>
      <c r="C20" s="307"/>
      <c r="D20" s="299">
        <v>0</v>
      </c>
      <c r="E20" s="286">
        <v>0</v>
      </c>
      <c r="F20" s="286">
        <v>0</v>
      </c>
      <c r="G20" s="286">
        <v>0</v>
      </c>
      <c r="H20" s="286">
        <v>0</v>
      </c>
      <c r="I20" s="286">
        <v>0</v>
      </c>
      <c r="J20" s="293">
        <v>0</v>
      </c>
      <c r="K20" s="289">
        <v>0</v>
      </c>
      <c r="L20" s="289">
        <v>0</v>
      </c>
      <c r="M20" s="294">
        <v>0</v>
      </c>
      <c r="N20" s="293">
        <v>0</v>
      </c>
      <c r="O20" s="289">
        <v>0</v>
      </c>
      <c r="P20" s="289">
        <v>0</v>
      </c>
      <c r="Q20" s="294">
        <v>0</v>
      </c>
      <c r="R20" s="293">
        <v>0</v>
      </c>
      <c r="S20" s="289">
        <v>0</v>
      </c>
      <c r="T20" s="289">
        <v>0</v>
      </c>
      <c r="U20" s="294">
        <v>0</v>
      </c>
      <c r="V20" s="293">
        <v>0</v>
      </c>
      <c r="W20" s="289">
        <v>0</v>
      </c>
      <c r="X20" s="289">
        <v>0</v>
      </c>
      <c r="Y20" s="294">
        <v>0</v>
      </c>
      <c r="Z20" s="293">
        <v>0</v>
      </c>
      <c r="AA20" s="289">
        <v>0</v>
      </c>
      <c r="AB20" s="289">
        <v>0</v>
      </c>
      <c r="AC20" s="294">
        <v>0</v>
      </c>
      <c r="AD20" s="293">
        <v>0</v>
      </c>
      <c r="AE20" s="289">
        <v>0</v>
      </c>
      <c r="AF20" s="289">
        <v>0</v>
      </c>
      <c r="AG20" s="294">
        <v>0</v>
      </c>
      <c r="AH20" s="293">
        <v>0</v>
      </c>
      <c r="AI20" s="289">
        <v>0</v>
      </c>
      <c r="AJ20" s="289">
        <v>0</v>
      </c>
      <c r="AK20" s="294">
        <v>0</v>
      </c>
      <c r="AL20" s="293">
        <v>0</v>
      </c>
      <c r="AM20" s="289">
        <v>0</v>
      </c>
      <c r="AN20" s="289">
        <v>0</v>
      </c>
      <c r="AO20" s="294">
        <v>0</v>
      </c>
      <c r="AP20" s="293">
        <v>0</v>
      </c>
      <c r="AQ20" s="289">
        <v>0</v>
      </c>
      <c r="AR20" s="289">
        <v>0</v>
      </c>
      <c r="AS20" s="294">
        <v>0</v>
      </c>
      <c r="AT20" s="293">
        <v>0</v>
      </c>
      <c r="AU20" s="289">
        <v>0</v>
      </c>
      <c r="AV20" s="289">
        <v>0</v>
      </c>
      <c r="AW20" s="294">
        <v>0</v>
      </c>
      <c r="AX20" s="293">
        <v>0</v>
      </c>
      <c r="AY20" s="289">
        <v>0</v>
      </c>
      <c r="AZ20" s="289">
        <v>0</v>
      </c>
      <c r="BA20" s="294">
        <v>0</v>
      </c>
      <c r="BB20" s="293">
        <v>0</v>
      </c>
      <c r="BC20" s="289">
        <v>0</v>
      </c>
      <c r="BD20" s="289">
        <v>0</v>
      </c>
      <c r="BE20" s="294">
        <v>0</v>
      </c>
      <c r="BF20" s="293">
        <v>0</v>
      </c>
      <c r="BG20" s="289">
        <v>0</v>
      </c>
      <c r="BH20" s="289">
        <v>0</v>
      </c>
      <c r="BI20" s="294">
        <v>0</v>
      </c>
      <c r="BJ20" s="293">
        <v>0</v>
      </c>
      <c r="BK20" s="289">
        <v>0</v>
      </c>
      <c r="BL20" s="289">
        <v>0</v>
      </c>
      <c r="BM20" s="294">
        <v>0</v>
      </c>
      <c r="BN20" s="293">
        <v>0</v>
      </c>
      <c r="BO20" s="289">
        <v>0</v>
      </c>
      <c r="BP20" s="289">
        <v>0</v>
      </c>
      <c r="BQ20" s="294">
        <v>0</v>
      </c>
      <c r="BR20" s="293">
        <v>0</v>
      </c>
      <c r="BS20" s="289">
        <v>0</v>
      </c>
      <c r="BT20" s="289">
        <v>0</v>
      </c>
      <c r="BU20" s="362">
        <v>0</v>
      </c>
      <c r="BV20" s="373">
        <v>0</v>
      </c>
      <c r="BW20" s="362">
        <v>0</v>
      </c>
      <c r="BX20" s="289">
        <v>0</v>
      </c>
      <c r="BY20" s="362">
        <v>0</v>
      </c>
      <c r="BZ20" s="408">
        <v>0</v>
      </c>
      <c r="CA20" s="289">
        <v>0</v>
      </c>
      <c r="CB20" s="289">
        <v>0</v>
      </c>
      <c r="CC20" s="409">
        <v>0</v>
      </c>
      <c r="CD20" s="396">
        <v>0</v>
      </c>
      <c r="CE20" s="289">
        <v>0</v>
      </c>
      <c r="CF20" s="289">
        <v>0</v>
      </c>
      <c r="CG20" s="289">
        <v>0</v>
      </c>
      <c r="CH20" s="289">
        <v>0</v>
      </c>
      <c r="CI20" s="289">
        <v>0</v>
      </c>
      <c r="CJ20" s="289">
        <v>0</v>
      </c>
      <c r="CK20" s="289">
        <v>0</v>
      </c>
      <c r="CL20" s="289">
        <v>0</v>
      </c>
      <c r="CM20" s="289">
        <v>0</v>
      </c>
      <c r="CN20" s="289">
        <v>0</v>
      </c>
      <c r="CO20" s="289">
        <v>0</v>
      </c>
      <c r="CP20" s="289">
        <v>0</v>
      </c>
      <c r="CQ20" s="289">
        <v>0</v>
      </c>
      <c r="CR20" s="289">
        <v>0</v>
      </c>
      <c r="CS20" s="289">
        <v>0</v>
      </c>
      <c r="CT20" s="289">
        <v>0</v>
      </c>
      <c r="CU20" s="289">
        <v>0</v>
      </c>
      <c r="CV20" s="289">
        <v>0</v>
      </c>
      <c r="CW20" s="289">
        <v>0</v>
      </c>
    </row>
    <row r="21" spans="1:101" ht="3" customHeight="1" x14ac:dyDescent="0.25">
      <c r="A21" s="306"/>
      <c r="B21" s="11"/>
      <c r="C21" s="307"/>
      <c r="D21" s="300"/>
      <c r="E21" s="287"/>
      <c r="F21" s="287"/>
      <c r="G21" s="287"/>
      <c r="H21" s="287"/>
      <c r="I21" s="287"/>
      <c r="J21" s="295"/>
      <c r="K21" s="290"/>
      <c r="L21" s="290"/>
      <c r="M21" s="296"/>
      <c r="N21" s="295"/>
      <c r="O21" s="290"/>
      <c r="P21" s="290"/>
      <c r="Q21" s="296"/>
      <c r="R21" s="295"/>
      <c r="S21" s="290"/>
      <c r="T21" s="290"/>
      <c r="U21" s="296"/>
      <c r="V21" s="295"/>
      <c r="W21" s="290"/>
      <c r="X21" s="290"/>
      <c r="Y21" s="296"/>
      <c r="Z21" s="295"/>
      <c r="AA21" s="290"/>
      <c r="AB21" s="290"/>
      <c r="AC21" s="296"/>
      <c r="AD21" s="295"/>
      <c r="AE21" s="290"/>
      <c r="AF21" s="290"/>
      <c r="AG21" s="296"/>
      <c r="AH21" s="295"/>
      <c r="AI21" s="290"/>
      <c r="AJ21" s="290"/>
      <c r="AK21" s="296"/>
      <c r="AL21" s="295"/>
      <c r="AM21" s="290"/>
      <c r="AN21" s="290"/>
      <c r="AO21" s="296"/>
      <c r="AP21" s="295"/>
      <c r="AQ21" s="290"/>
      <c r="AR21" s="290"/>
      <c r="AS21" s="296"/>
      <c r="AT21" s="295"/>
      <c r="AU21" s="290"/>
      <c r="AV21" s="290"/>
      <c r="AW21" s="296"/>
      <c r="AX21" s="295"/>
      <c r="AY21" s="290"/>
      <c r="AZ21" s="290"/>
      <c r="BA21" s="296"/>
      <c r="BB21" s="295"/>
      <c r="BC21" s="290"/>
      <c r="BD21" s="290"/>
      <c r="BE21" s="296"/>
      <c r="BF21" s="295"/>
      <c r="BG21" s="290"/>
      <c r="BH21" s="290"/>
      <c r="BI21" s="296"/>
      <c r="BJ21" s="295"/>
      <c r="BK21" s="290"/>
      <c r="BL21" s="290"/>
      <c r="BM21" s="296"/>
      <c r="BN21" s="295"/>
      <c r="BO21" s="290"/>
      <c r="BP21" s="290"/>
      <c r="BQ21" s="296"/>
      <c r="BR21" s="295"/>
      <c r="BS21" s="290"/>
      <c r="BT21" s="290"/>
      <c r="BU21" s="363"/>
      <c r="BV21" s="374"/>
      <c r="BW21" s="363"/>
      <c r="BX21" s="290"/>
      <c r="BY21" s="363"/>
      <c r="BZ21" s="410"/>
      <c r="CA21" s="290"/>
      <c r="CB21" s="290"/>
      <c r="CC21" s="411"/>
      <c r="CD21" s="397"/>
      <c r="CE21" s="290"/>
      <c r="CF21" s="290"/>
      <c r="CG21" s="290"/>
      <c r="CH21" s="290"/>
      <c r="CI21" s="290"/>
      <c r="CJ21" s="290"/>
      <c r="CK21" s="290"/>
      <c r="CL21" s="290"/>
      <c r="CM21" s="290"/>
      <c r="CN21" s="290"/>
      <c r="CO21" s="290"/>
      <c r="CP21" s="290"/>
      <c r="CQ21" s="290"/>
      <c r="CR21" s="290"/>
      <c r="CS21" s="290"/>
      <c r="CT21" s="290"/>
      <c r="CU21" s="290"/>
      <c r="CV21" s="290"/>
      <c r="CW21" s="290"/>
    </row>
    <row r="22" spans="1:101" ht="13" x14ac:dyDescent="0.3">
      <c r="A22" s="304" t="s">
        <v>15</v>
      </c>
      <c r="B22" s="9" t="s">
        <v>68</v>
      </c>
      <c r="C22" s="305"/>
      <c r="D22" s="298">
        <v>8.4837394601954337</v>
      </c>
      <c r="E22" s="285">
        <v>8.2209713740302277</v>
      </c>
      <c r="F22" s="285">
        <v>9.0334326344064841</v>
      </c>
      <c r="G22" s="285">
        <v>9.0632498922533085</v>
      </c>
      <c r="H22" s="285">
        <v>8.7211762660701098</v>
      </c>
      <c r="I22" s="285">
        <v>7.8495105253966582</v>
      </c>
      <c r="J22" s="291">
        <v>7.5094708089589917</v>
      </c>
      <c r="K22" s="288">
        <v>7.7695709576862964</v>
      </c>
      <c r="L22" s="288">
        <v>9.0136039732175153</v>
      </c>
      <c r="M22" s="292">
        <v>8.9195261428138188</v>
      </c>
      <c r="N22" s="291">
        <v>8.7622682428947538</v>
      </c>
      <c r="O22" s="288">
        <v>8.0249231634376752</v>
      </c>
      <c r="P22" s="288">
        <v>7.885145212417072</v>
      </c>
      <c r="Q22" s="292">
        <v>7.6946048821101876</v>
      </c>
      <c r="R22" s="291">
        <v>7.3023788082334651</v>
      </c>
      <c r="S22" s="288">
        <v>7.1829394199233807</v>
      </c>
      <c r="T22" s="288">
        <v>6.7770179864356823</v>
      </c>
      <c r="U22" s="292">
        <v>6.5215220068325124</v>
      </c>
      <c r="V22" s="291">
        <v>6.1350120504037573</v>
      </c>
      <c r="W22" s="288">
        <v>5.9493433160936107</v>
      </c>
      <c r="X22" s="288">
        <v>5.6541813542899222</v>
      </c>
      <c r="Y22" s="292">
        <v>5.4405781979737728</v>
      </c>
      <c r="Z22" s="291">
        <v>5.1974300230072679</v>
      </c>
      <c r="AA22" s="288">
        <v>5.47212822754814</v>
      </c>
      <c r="AB22" s="288">
        <v>5.5254102617254075</v>
      </c>
      <c r="AC22" s="292">
        <v>5.1422570845566149</v>
      </c>
      <c r="AD22" s="291">
        <v>5.7439249372712906</v>
      </c>
      <c r="AE22" s="288">
        <v>5.7428729140671528</v>
      </c>
      <c r="AF22" s="288">
        <v>5.2738150475873642</v>
      </c>
      <c r="AG22" s="292">
        <v>5.1870849248648785</v>
      </c>
      <c r="AH22" s="291">
        <v>4.8959404135740314</v>
      </c>
      <c r="AI22" s="288">
        <v>4.8697779105752472</v>
      </c>
      <c r="AJ22" s="288">
        <v>5.0092988424770066</v>
      </c>
      <c r="AK22" s="292">
        <v>4.5938041435508126</v>
      </c>
      <c r="AL22" s="291">
        <v>4.8060039442762186</v>
      </c>
      <c r="AM22" s="288">
        <v>5.0415662300168123</v>
      </c>
      <c r="AN22" s="288">
        <v>5.2647818730882125</v>
      </c>
      <c r="AO22" s="292">
        <v>5.2828441996287356</v>
      </c>
      <c r="AP22" s="291">
        <v>5.0995400867798413</v>
      </c>
      <c r="AQ22" s="288">
        <v>5.039327516396475</v>
      </c>
      <c r="AR22" s="288">
        <v>5.002949861980893</v>
      </c>
      <c r="AS22" s="292">
        <v>5.5497710033972592</v>
      </c>
      <c r="AT22" s="291">
        <v>5.5013815336344214</v>
      </c>
      <c r="AU22" s="288">
        <v>5.3662365646369521</v>
      </c>
      <c r="AV22" s="288">
        <v>5.5124067159618306</v>
      </c>
      <c r="AW22" s="292">
        <v>4.9019088684930461</v>
      </c>
      <c r="AX22" s="291">
        <v>4.8556145690050032</v>
      </c>
      <c r="AY22" s="288">
        <v>4.9047040344592432</v>
      </c>
      <c r="AZ22" s="288">
        <v>4.537797761452647</v>
      </c>
      <c r="BA22" s="292">
        <v>4.5676939632718749</v>
      </c>
      <c r="BB22" s="291">
        <v>4.6004384043805073</v>
      </c>
      <c r="BC22" s="288">
        <v>4.7531664729397107</v>
      </c>
      <c r="BD22" s="288">
        <v>4.5187880291807883</v>
      </c>
      <c r="BE22" s="292">
        <v>4.5637278149883205</v>
      </c>
      <c r="BF22" s="291">
        <v>4.2648918886499869</v>
      </c>
      <c r="BG22" s="288">
        <v>4.1999804170397335</v>
      </c>
      <c r="BH22" s="288">
        <v>4.4027771032742455</v>
      </c>
      <c r="BI22" s="292">
        <v>4.5646250652617537</v>
      </c>
      <c r="BJ22" s="291">
        <v>4.5216277264314986</v>
      </c>
      <c r="BK22" s="288">
        <v>4.4198952301323446</v>
      </c>
      <c r="BL22" s="288">
        <v>4.5984697692638079</v>
      </c>
      <c r="BM22" s="292">
        <v>4.6741425857839758</v>
      </c>
      <c r="BN22" s="291">
        <v>4.885245326354827</v>
      </c>
      <c r="BO22" s="288">
        <v>4.5516402793622905</v>
      </c>
      <c r="BP22" s="288">
        <v>4.6550515327250075</v>
      </c>
      <c r="BQ22" s="292">
        <v>4.5265170811283122</v>
      </c>
      <c r="BR22" s="291">
        <v>4.5129423774658655</v>
      </c>
      <c r="BS22" s="288">
        <v>4.4974471435384622</v>
      </c>
      <c r="BT22" s="288">
        <v>4.3476220451023631</v>
      </c>
      <c r="BU22" s="361">
        <v>4.3703790245748531</v>
      </c>
      <c r="BV22" s="372">
        <v>3.995944676596507</v>
      </c>
      <c r="BW22" s="361">
        <v>4.1735558447240946</v>
      </c>
      <c r="BX22" s="288">
        <v>4.111429217524309</v>
      </c>
      <c r="BY22" s="361">
        <v>4.1619004609373285</v>
      </c>
      <c r="BZ22" s="406">
        <v>4.1835672386498519</v>
      </c>
      <c r="CA22" s="288">
        <v>4.1182117987822728</v>
      </c>
      <c r="CB22" s="288">
        <v>4.0054197578033754</v>
      </c>
      <c r="CC22" s="407">
        <v>3.7165283321669564</v>
      </c>
      <c r="CD22" s="395">
        <v>4.0645434098444753</v>
      </c>
      <c r="CE22" s="288">
        <v>4.4398118652355842</v>
      </c>
      <c r="CF22" s="288">
        <v>4.6855059569978836</v>
      </c>
      <c r="CG22" s="288">
        <v>4.5704416214280439</v>
      </c>
      <c r="CH22" s="288">
        <v>4.775971137531501</v>
      </c>
      <c r="CI22" s="288">
        <v>4.761275890544554</v>
      </c>
      <c r="CJ22" s="288">
        <v>4.7859964006500277</v>
      </c>
      <c r="CK22" s="288">
        <v>4.7010639647279522</v>
      </c>
      <c r="CL22" s="288">
        <v>4.7217902345357956</v>
      </c>
      <c r="CM22" s="288">
        <v>4.6497650259257419</v>
      </c>
      <c r="CN22" s="288">
        <v>4.6265170511635816</v>
      </c>
      <c r="CO22" s="288">
        <v>5.2873784147793668</v>
      </c>
      <c r="CP22" s="288">
        <v>5.5462902665889295</v>
      </c>
      <c r="CQ22" s="288">
        <v>5.1286555191332983</v>
      </c>
      <c r="CR22" s="288">
        <v>4.8027541043108251</v>
      </c>
      <c r="CS22" s="288">
        <v>4.5381823522335827</v>
      </c>
      <c r="CT22" s="288">
        <v>4.5999440692855469</v>
      </c>
      <c r="CU22" s="288">
        <v>4.0547550075396224</v>
      </c>
      <c r="CV22" s="288">
        <v>4.3244289347453178</v>
      </c>
      <c r="CW22" s="288">
        <v>4.3068717320155638</v>
      </c>
    </row>
    <row r="23" spans="1:101" x14ac:dyDescent="0.25">
      <c r="A23" s="306"/>
      <c r="B23" s="12" t="s">
        <v>39</v>
      </c>
      <c r="C23" s="307"/>
      <c r="D23" s="299">
        <v>4.5430585731581354</v>
      </c>
      <c r="E23" s="286">
        <v>4.5461726997883503</v>
      </c>
      <c r="F23" s="286">
        <v>4.9963013710843178</v>
      </c>
      <c r="G23" s="286">
        <v>4.6378793592841685</v>
      </c>
      <c r="H23" s="286">
        <v>4.9331475764508319</v>
      </c>
      <c r="I23" s="286">
        <v>4.6926779868752666</v>
      </c>
      <c r="J23" s="293">
        <v>4.5616621756801248</v>
      </c>
      <c r="K23" s="289">
        <v>4.6692166970088556</v>
      </c>
      <c r="L23" s="289">
        <v>5.5315767224280643</v>
      </c>
      <c r="M23" s="294">
        <v>5.6134031518616148</v>
      </c>
      <c r="N23" s="293">
        <v>5.5605384919085292</v>
      </c>
      <c r="O23" s="289">
        <v>5.1133193036350315</v>
      </c>
      <c r="P23" s="289">
        <v>5.0882397501465269</v>
      </c>
      <c r="Q23" s="294">
        <v>5.1532249247205915</v>
      </c>
      <c r="R23" s="293">
        <v>5.0440461672982817</v>
      </c>
      <c r="S23" s="289">
        <v>5.0731318449524387</v>
      </c>
      <c r="T23" s="289">
        <v>4.8932722483955411</v>
      </c>
      <c r="U23" s="294">
        <v>4.8392591136700878</v>
      </c>
      <c r="V23" s="293">
        <v>4.6632170740643266</v>
      </c>
      <c r="W23" s="289">
        <v>4.5965686643456838</v>
      </c>
      <c r="X23" s="289">
        <v>4.4398185666871441</v>
      </c>
      <c r="Y23" s="294">
        <v>4.0844010448931529</v>
      </c>
      <c r="Z23" s="293">
        <v>3.9112705269632397</v>
      </c>
      <c r="AA23" s="289">
        <v>4.0303135085785033</v>
      </c>
      <c r="AB23" s="289">
        <v>3.956587104674278</v>
      </c>
      <c r="AC23" s="294">
        <v>3.9382087805646457</v>
      </c>
      <c r="AD23" s="293">
        <v>3.7571201878015485</v>
      </c>
      <c r="AE23" s="289">
        <v>4.0116045370572557</v>
      </c>
      <c r="AF23" s="289">
        <v>3.6098812648410048</v>
      </c>
      <c r="AG23" s="294">
        <v>3.4995229160742767</v>
      </c>
      <c r="AH23" s="293">
        <v>3.4079528150898803</v>
      </c>
      <c r="AI23" s="289">
        <v>3.3515981080666197</v>
      </c>
      <c r="AJ23" s="289">
        <v>3.4584941370778846</v>
      </c>
      <c r="AK23" s="294">
        <v>3.0486876656129169</v>
      </c>
      <c r="AL23" s="293">
        <v>3.0463192092191811</v>
      </c>
      <c r="AM23" s="289">
        <v>3.5606437922280678</v>
      </c>
      <c r="AN23" s="289">
        <v>3.7322445144652003</v>
      </c>
      <c r="AO23" s="294">
        <v>3.7152871414317077</v>
      </c>
      <c r="AP23" s="293">
        <v>3.698584833505445</v>
      </c>
      <c r="AQ23" s="289">
        <v>3.5936826491391125</v>
      </c>
      <c r="AR23" s="289">
        <v>3.6274649840544106</v>
      </c>
      <c r="AS23" s="294">
        <v>4.020388145455116</v>
      </c>
      <c r="AT23" s="293">
        <v>3.9394829986473701</v>
      </c>
      <c r="AU23" s="289">
        <v>3.9000300277777384</v>
      </c>
      <c r="AV23" s="289">
        <v>3.9402867659392751</v>
      </c>
      <c r="AW23" s="294">
        <v>3.3663252072252488</v>
      </c>
      <c r="AX23" s="293">
        <v>3.3748174702277853</v>
      </c>
      <c r="AY23" s="289">
        <v>3.3477201150410583</v>
      </c>
      <c r="AZ23" s="289">
        <v>3.266147926903014</v>
      </c>
      <c r="BA23" s="294">
        <v>3.2468941384567009</v>
      </c>
      <c r="BB23" s="293">
        <v>3.1904102395386214</v>
      </c>
      <c r="BC23" s="289">
        <v>3.2737947222175343</v>
      </c>
      <c r="BD23" s="289">
        <v>3.2453037053822653</v>
      </c>
      <c r="BE23" s="294">
        <v>3.2912529935469941</v>
      </c>
      <c r="BF23" s="293">
        <v>3.0178414694060547</v>
      </c>
      <c r="BG23" s="289">
        <v>3.0007176035950329</v>
      </c>
      <c r="BH23" s="289">
        <v>3.0281428792109328</v>
      </c>
      <c r="BI23" s="294">
        <v>3.0451093861825944</v>
      </c>
      <c r="BJ23" s="293">
        <v>2.994984200709685</v>
      </c>
      <c r="BK23" s="289">
        <v>2.8829982113169046</v>
      </c>
      <c r="BL23" s="289">
        <v>2.8636060417420182</v>
      </c>
      <c r="BM23" s="294">
        <v>3.0209316502832628</v>
      </c>
      <c r="BN23" s="293">
        <v>3.322601416051115</v>
      </c>
      <c r="BO23" s="289">
        <v>2.6736710872449043</v>
      </c>
      <c r="BP23" s="289">
        <v>2.7829722876465506</v>
      </c>
      <c r="BQ23" s="294">
        <v>2.6916559059193137</v>
      </c>
      <c r="BR23" s="293">
        <v>2.7502035286945534</v>
      </c>
      <c r="BS23" s="289">
        <v>2.561186867902888</v>
      </c>
      <c r="BT23" s="289">
        <v>2.5502722818586476</v>
      </c>
      <c r="BU23" s="362">
        <v>2.5772100896764507</v>
      </c>
      <c r="BV23" s="373">
        <v>2.2812339114035947</v>
      </c>
      <c r="BW23" s="362">
        <v>2.3551444644104209</v>
      </c>
      <c r="BX23" s="289">
        <v>2.2493621457505624</v>
      </c>
      <c r="BY23" s="362">
        <v>2.2616485252450387</v>
      </c>
      <c r="BZ23" s="408">
        <v>2.3526255841798154</v>
      </c>
      <c r="CA23" s="289">
        <v>2.1579401042834561</v>
      </c>
      <c r="CB23" s="289">
        <v>1.9828918648731479</v>
      </c>
      <c r="CC23" s="409">
        <v>1.8124724615303536</v>
      </c>
      <c r="CD23" s="396">
        <v>1.9075316309786885</v>
      </c>
      <c r="CE23" s="289">
        <v>1.9591748522070387</v>
      </c>
      <c r="CF23" s="289">
        <v>1.9128336812280839</v>
      </c>
      <c r="CG23" s="289">
        <v>1.9747038432450335</v>
      </c>
      <c r="CH23" s="289">
        <v>2.1081156074974565</v>
      </c>
      <c r="CI23" s="289">
        <v>2.2021655490408998</v>
      </c>
      <c r="CJ23" s="289">
        <v>2.3099349681865116</v>
      </c>
      <c r="CK23" s="289">
        <v>2.2611312661933676</v>
      </c>
      <c r="CL23" s="289">
        <v>2.6570750414235702</v>
      </c>
      <c r="CM23" s="289">
        <v>2.6114294787076675</v>
      </c>
      <c r="CN23" s="289">
        <v>2.6123773459966455</v>
      </c>
      <c r="CO23" s="289">
        <v>3.0344385027885554</v>
      </c>
      <c r="CP23" s="289">
        <v>3.439886449179419</v>
      </c>
      <c r="CQ23" s="289">
        <v>3.2179030594185516</v>
      </c>
      <c r="CR23" s="289">
        <v>2.8855692685584988</v>
      </c>
      <c r="CS23" s="289">
        <v>2.6252414792330594</v>
      </c>
      <c r="CT23" s="289">
        <v>2.7099635930377017</v>
      </c>
      <c r="CU23" s="289">
        <v>2.1376298768740374</v>
      </c>
      <c r="CV23" s="289">
        <v>2.4794015129306146</v>
      </c>
      <c r="CW23" s="289">
        <v>2.471836973305932</v>
      </c>
    </row>
    <row r="24" spans="1:101" x14ac:dyDescent="0.25">
      <c r="A24" s="306"/>
      <c r="B24" s="12" t="s">
        <v>40</v>
      </c>
      <c r="C24" s="307"/>
      <c r="D24" s="299">
        <v>3.9406808870372991</v>
      </c>
      <c r="E24" s="286">
        <v>3.674798674241877</v>
      </c>
      <c r="F24" s="286">
        <v>4.0371312633221672</v>
      </c>
      <c r="G24" s="286">
        <v>4.42537053296914</v>
      </c>
      <c r="H24" s="286">
        <v>3.788028689619277</v>
      </c>
      <c r="I24" s="286">
        <v>3.1568325385213916</v>
      </c>
      <c r="J24" s="293">
        <v>2.9478086332788669</v>
      </c>
      <c r="K24" s="289">
        <v>3.1003542606774408</v>
      </c>
      <c r="L24" s="289">
        <v>3.482027250789451</v>
      </c>
      <c r="M24" s="294">
        <v>3.3061229909522045</v>
      </c>
      <c r="N24" s="293">
        <v>3.2017297509862241</v>
      </c>
      <c r="O24" s="289">
        <v>2.9116038598026432</v>
      </c>
      <c r="P24" s="289">
        <v>2.7969054622705456</v>
      </c>
      <c r="Q24" s="294">
        <v>2.5413799573895957</v>
      </c>
      <c r="R24" s="293">
        <v>2.2583326409351838</v>
      </c>
      <c r="S24" s="289">
        <v>2.109807574970942</v>
      </c>
      <c r="T24" s="289">
        <v>1.8837457380401414</v>
      </c>
      <c r="U24" s="294">
        <v>1.6822628931624242</v>
      </c>
      <c r="V24" s="293">
        <v>1.4717949763394309</v>
      </c>
      <c r="W24" s="289">
        <v>1.3527746517479269</v>
      </c>
      <c r="X24" s="289">
        <v>1.2143627876027778</v>
      </c>
      <c r="Y24" s="294">
        <v>1.3561771530806195</v>
      </c>
      <c r="Z24" s="293">
        <v>1.2861594960440286</v>
      </c>
      <c r="AA24" s="289">
        <v>1.4418147189696369</v>
      </c>
      <c r="AB24" s="289">
        <v>1.5688231570511297</v>
      </c>
      <c r="AC24" s="294">
        <v>1.2040483039919696</v>
      </c>
      <c r="AD24" s="293">
        <v>1.9868047494697418</v>
      </c>
      <c r="AE24" s="289">
        <v>1.7312683770098976</v>
      </c>
      <c r="AF24" s="289">
        <v>1.6639337827463592</v>
      </c>
      <c r="AG24" s="294">
        <v>1.687562008790602</v>
      </c>
      <c r="AH24" s="293">
        <v>1.4879875984841506</v>
      </c>
      <c r="AI24" s="289">
        <v>1.5181798025086275</v>
      </c>
      <c r="AJ24" s="289">
        <v>1.5508047053991221</v>
      </c>
      <c r="AK24" s="294">
        <v>1.5451164779378956</v>
      </c>
      <c r="AL24" s="293">
        <v>1.7596847350570373</v>
      </c>
      <c r="AM24" s="289">
        <v>1.4809224377887442</v>
      </c>
      <c r="AN24" s="289">
        <v>1.5325373586230127</v>
      </c>
      <c r="AO24" s="294">
        <v>1.5675570581970277</v>
      </c>
      <c r="AP24" s="293">
        <v>1.4009552532743967</v>
      </c>
      <c r="AQ24" s="289">
        <v>1.4456448672573623</v>
      </c>
      <c r="AR24" s="289">
        <v>1.3754848779264826</v>
      </c>
      <c r="AS24" s="294">
        <v>1.5293828579421436</v>
      </c>
      <c r="AT24" s="293">
        <v>1.5618985349870513</v>
      </c>
      <c r="AU24" s="289">
        <v>1.4662065368592139</v>
      </c>
      <c r="AV24" s="289">
        <v>1.5721199500225551</v>
      </c>
      <c r="AW24" s="294">
        <v>1.5355836612677971</v>
      </c>
      <c r="AX24" s="293">
        <v>1.4807970987772179</v>
      </c>
      <c r="AY24" s="289">
        <v>1.5569839194181847</v>
      </c>
      <c r="AZ24" s="289">
        <v>1.2716498345496328</v>
      </c>
      <c r="BA24" s="294">
        <v>1.3207998248151738</v>
      </c>
      <c r="BB24" s="293">
        <v>1.4100281648418862</v>
      </c>
      <c r="BC24" s="289">
        <v>1.479371750722176</v>
      </c>
      <c r="BD24" s="289">
        <v>1.2734843237985229</v>
      </c>
      <c r="BE24" s="294">
        <v>1.2724748214413262</v>
      </c>
      <c r="BF24" s="293">
        <v>1.247050419243932</v>
      </c>
      <c r="BG24" s="289">
        <v>1.1992628134447005</v>
      </c>
      <c r="BH24" s="289">
        <v>1.3746342240633127</v>
      </c>
      <c r="BI24" s="294">
        <v>1.5195156790791591</v>
      </c>
      <c r="BJ24" s="293">
        <v>1.5266435257218132</v>
      </c>
      <c r="BK24" s="289">
        <v>1.5368970188154398</v>
      </c>
      <c r="BL24" s="289">
        <v>1.7348637275217897</v>
      </c>
      <c r="BM24" s="294">
        <v>1.6532109355007134</v>
      </c>
      <c r="BN24" s="293">
        <v>1.562643910303712</v>
      </c>
      <c r="BO24" s="289">
        <v>1.877969192117386</v>
      </c>
      <c r="BP24" s="289">
        <v>1.8720792450784574</v>
      </c>
      <c r="BQ24" s="294">
        <v>1.8348611752089985</v>
      </c>
      <c r="BR24" s="293">
        <v>1.762738848771312</v>
      </c>
      <c r="BS24" s="289">
        <v>1.9362602756355742</v>
      </c>
      <c r="BT24" s="289">
        <v>1.7973497632437156</v>
      </c>
      <c r="BU24" s="362">
        <v>1.7931689348984023</v>
      </c>
      <c r="BV24" s="373">
        <v>1.7147107651929123</v>
      </c>
      <c r="BW24" s="362">
        <v>1.8184113803136737</v>
      </c>
      <c r="BX24" s="289">
        <v>1.8620670717737466</v>
      </c>
      <c r="BY24" s="362">
        <v>1.9002519356922896</v>
      </c>
      <c r="BZ24" s="408">
        <v>1.8309416544700363</v>
      </c>
      <c r="CA24" s="289">
        <v>1.960271694498817</v>
      </c>
      <c r="CB24" s="289">
        <v>2.0225278929302277</v>
      </c>
      <c r="CC24" s="409">
        <v>1.9040558706366031</v>
      </c>
      <c r="CD24" s="396">
        <v>2.1570117788657868</v>
      </c>
      <c r="CE24" s="289">
        <v>2.4806370130285456</v>
      </c>
      <c r="CF24" s="289">
        <v>2.7726722757697995</v>
      </c>
      <c r="CG24" s="289">
        <v>2.5957377781830102</v>
      </c>
      <c r="CH24" s="289">
        <v>2.6678555300340445</v>
      </c>
      <c r="CI24" s="289">
        <v>2.5591103415036542</v>
      </c>
      <c r="CJ24" s="289">
        <v>2.4760614324635166</v>
      </c>
      <c r="CK24" s="289">
        <v>2.4399326985345851</v>
      </c>
      <c r="CL24" s="289">
        <v>2.0647151931122258</v>
      </c>
      <c r="CM24" s="289">
        <v>2.0383355472180749</v>
      </c>
      <c r="CN24" s="289">
        <v>2.0141397051669365</v>
      </c>
      <c r="CO24" s="289">
        <v>2.2529399119908113</v>
      </c>
      <c r="CP24" s="289">
        <v>2.1064038174095105</v>
      </c>
      <c r="CQ24" s="289">
        <v>1.9107524597147467</v>
      </c>
      <c r="CR24" s="289">
        <v>1.9171848357523262</v>
      </c>
      <c r="CS24" s="289">
        <v>1.9129408730005233</v>
      </c>
      <c r="CT24" s="289">
        <v>1.8899804762478447</v>
      </c>
      <c r="CU24" s="289">
        <v>1.917125130665585</v>
      </c>
      <c r="CV24" s="289">
        <v>1.8450274218147034</v>
      </c>
      <c r="CW24" s="289">
        <v>1.8350347587096316</v>
      </c>
    </row>
    <row r="25" spans="1:101" ht="3" customHeight="1" x14ac:dyDescent="0.25">
      <c r="A25" s="306"/>
      <c r="B25" s="11"/>
      <c r="C25" s="307"/>
      <c r="D25" s="300"/>
      <c r="E25" s="287"/>
      <c r="F25" s="287"/>
      <c r="G25" s="287"/>
      <c r="H25" s="287"/>
      <c r="I25" s="287"/>
      <c r="J25" s="295"/>
      <c r="K25" s="290"/>
      <c r="L25" s="290"/>
      <c r="M25" s="296"/>
      <c r="N25" s="295"/>
      <c r="O25" s="290"/>
      <c r="P25" s="290"/>
      <c r="Q25" s="296"/>
      <c r="R25" s="295"/>
      <c r="S25" s="290"/>
      <c r="T25" s="290"/>
      <c r="U25" s="296"/>
      <c r="V25" s="295"/>
      <c r="W25" s="290"/>
      <c r="X25" s="290"/>
      <c r="Y25" s="296"/>
      <c r="Z25" s="295"/>
      <c r="AA25" s="290"/>
      <c r="AB25" s="290"/>
      <c r="AC25" s="296"/>
      <c r="AD25" s="295"/>
      <c r="AE25" s="290"/>
      <c r="AF25" s="290"/>
      <c r="AG25" s="296"/>
      <c r="AH25" s="295"/>
      <c r="AI25" s="290"/>
      <c r="AJ25" s="290"/>
      <c r="AK25" s="296"/>
      <c r="AL25" s="295"/>
      <c r="AM25" s="290"/>
      <c r="AN25" s="290"/>
      <c r="AO25" s="296"/>
      <c r="AP25" s="295"/>
      <c r="AQ25" s="290"/>
      <c r="AR25" s="290"/>
      <c r="AS25" s="296"/>
      <c r="AT25" s="295"/>
      <c r="AU25" s="290"/>
      <c r="AV25" s="290"/>
      <c r="AW25" s="296"/>
      <c r="AX25" s="295"/>
      <c r="AY25" s="290"/>
      <c r="AZ25" s="290"/>
      <c r="BA25" s="296"/>
      <c r="BB25" s="295"/>
      <c r="BC25" s="290"/>
      <c r="BD25" s="290"/>
      <c r="BE25" s="296"/>
      <c r="BF25" s="295"/>
      <c r="BG25" s="290"/>
      <c r="BH25" s="290"/>
      <c r="BI25" s="296"/>
      <c r="BJ25" s="295"/>
      <c r="BK25" s="290"/>
      <c r="BL25" s="290"/>
      <c r="BM25" s="296"/>
      <c r="BN25" s="295"/>
      <c r="BO25" s="290"/>
      <c r="BP25" s="290"/>
      <c r="BQ25" s="296"/>
      <c r="BR25" s="295"/>
      <c r="BS25" s="290"/>
      <c r="BT25" s="290"/>
      <c r="BU25" s="363"/>
      <c r="BV25" s="374"/>
      <c r="BW25" s="363"/>
      <c r="BX25" s="290"/>
      <c r="BY25" s="363"/>
      <c r="BZ25" s="410"/>
      <c r="CA25" s="290"/>
      <c r="CB25" s="290"/>
      <c r="CC25" s="411"/>
      <c r="CD25" s="397"/>
      <c r="CE25" s="290"/>
      <c r="CF25" s="290"/>
      <c r="CG25" s="290"/>
      <c r="CH25" s="290"/>
      <c r="CI25" s="290"/>
      <c r="CJ25" s="290"/>
      <c r="CK25" s="290"/>
      <c r="CL25" s="290"/>
      <c r="CM25" s="290"/>
      <c r="CN25" s="290"/>
      <c r="CO25" s="290"/>
      <c r="CP25" s="290"/>
      <c r="CQ25" s="290"/>
      <c r="CR25" s="290"/>
      <c r="CS25" s="290"/>
      <c r="CT25" s="290"/>
      <c r="CU25" s="290"/>
      <c r="CV25" s="290"/>
      <c r="CW25" s="290"/>
    </row>
    <row r="26" spans="1:101" ht="13" x14ac:dyDescent="0.3">
      <c r="A26" s="335" t="s">
        <v>72</v>
      </c>
      <c r="B26" s="310"/>
      <c r="C26" s="311"/>
      <c r="D26" s="312">
        <v>25.055647601862294</v>
      </c>
      <c r="E26" s="313">
        <v>29.206563462525143</v>
      </c>
      <c r="F26" s="313">
        <v>33.353351424093454</v>
      </c>
      <c r="G26" s="313">
        <v>42.295298933373971</v>
      </c>
      <c r="H26" s="313">
        <v>48.645422500380654</v>
      </c>
      <c r="I26" s="313">
        <v>52.749123686084943</v>
      </c>
      <c r="J26" s="314">
        <v>51.539696268626912</v>
      </c>
      <c r="K26" s="315">
        <v>53.633324109013323</v>
      </c>
      <c r="L26" s="315">
        <v>57.799386846925493</v>
      </c>
      <c r="M26" s="316">
        <v>59.487589709580277</v>
      </c>
      <c r="N26" s="314">
        <v>59.84013105496156</v>
      </c>
      <c r="O26" s="315">
        <v>58.000363597221032</v>
      </c>
      <c r="P26" s="315">
        <v>57.843678128842591</v>
      </c>
      <c r="Q26" s="316">
        <v>56.911433324844651</v>
      </c>
      <c r="R26" s="314">
        <v>55.194003724345762</v>
      </c>
      <c r="S26" s="315">
        <v>54.774478702228343</v>
      </c>
      <c r="T26" s="315">
        <v>52.846539093578173</v>
      </c>
      <c r="U26" s="316">
        <v>52.013554840680683</v>
      </c>
      <c r="V26" s="314">
        <v>52.945758089199416</v>
      </c>
      <c r="W26" s="315">
        <v>50.308498484890769</v>
      </c>
      <c r="X26" s="315">
        <v>49.528513890299699</v>
      </c>
      <c r="Y26" s="316">
        <v>50.438074192256394</v>
      </c>
      <c r="Z26" s="314">
        <v>50.399398364031967</v>
      </c>
      <c r="AA26" s="315">
        <v>51.315121641297274</v>
      </c>
      <c r="AB26" s="315">
        <v>48.891882412361234</v>
      </c>
      <c r="AC26" s="316">
        <v>47.757436776596847</v>
      </c>
      <c r="AD26" s="314">
        <v>47.894087214849471</v>
      </c>
      <c r="AE26" s="315">
        <v>46.480766699121261</v>
      </c>
      <c r="AF26" s="315">
        <v>45.236598099748917</v>
      </c>
      <c r="AG26" s="316">
        <v>44.058839622811711</v>
      </c>
      <c r="AH26" s="314">
        <v>42.037651085696815</v>
      </c>
      <c r="AI26" s="315">
        <v>41.562875980812763</v>
      </c>
      <c r="AJ26" s="315">
        <v>42.440518023529762</v>
      </c>
      <c r="AK26" s="316">
        <v>42.90181175270439</v>
      </c>
      <c r="AL26" s="314">
        <v>44.957251587871802</v>
      </c>
      <c r="AM26" s="315">
        <v>43.36131744459189</v>
      </c>
      <c r="AN26" s="315">
        <v>42.150749978618812</v>
      </c>
      <c r="AO26" s="316">
        <v>45.500259470273527</v>
      </c>
      <c r="AP26" s="314">
        <v>45.555455524148734</v>
      </c>
      <c r="AQ26" s="315">
        <v>45.084713167252424</v>
      </c>
      <c r="AR26" s="315">
        <v>44.115263502055612</v>
      </c>
      <c r="AS26" s="316">
        <v>46.113599258946138</v>
      </c>
      <c r="AT26" s="314">
        <v>43.541876078423293</v>
      </c>
      <c r="AU26" s="315">
        <v>41.196730053348148</v>
      </c>
      <c r="AV26" s="315">
        <v>42.228478047352567</v>
      </c>
      <c r="AW26" s="316">
        <v>42.918304294888188</v>
      </c>
      <c r="AX26" s="314">
        <v>40.494681592959175</v>
      </c>
      <c r="AY26" s="315">
        <v>39.549073603917876</v>
      </c>
      <c r="AZ26" s="315">
        <v>38.906928070401285</v>
      </c>
      <c r="BA26" s="316">
        <v>40.283129135099315</v>
      </c>
      <c r="BB26" s="314">
        <v>40.800490516207631</v>
      </c>
      <c r="BC26" s="315">
        <v>40.247926713312943</v>
      </c>
      <c r="BD26" s="315">
        <v>41.348337639493451</v>
      </c>
      <c r="BE26" s="316">
        <v>42.671724610706889</v>
      </c>
      <c r="BF26" s="314">
        <v>42.545720913900873</v>
      </c>
      <c r="BG26" s="315">
        <v>41.774562208727076</v>
      </c>
      <c r="BH26" s="315">
        <v>42.842936178750655</v>
      </c>
      <c r="BI26" s="316">
        <v>45.901321309714902</v>
      </c>
      <c r="BJ26" s="314">
        <v>47.038869380124417</v>
      </c>
      <c r="BK26" s="315">
        <v>47.268246230281868</v>
      </c>
      <c r="BL26" s="315">
        <v>51.587012796483293</v>
      </c>
      <c r="BM26" s="316">
        <v>50.847875532628137</v>
      </c>
      <c r="BN26" s="314">
        <v>51.485774182174957</v>
      </c>
      <c r="BO26" s="315">
        <v>50.958990155583137</v>
      </c>
      <c r="BP26" s="315">
        <v>51.115935455530433</v>
      </c>
      <c r="BQ26" s="316">
        <v>51.561947820801016</v>
      </c>
      <c r="BR26" s="314">
        <v>51.523179884720264</v>
      </c>
      <c r="BS26" s="315">
        <v>51.426379597606143</v>
      </c>
      <c r="BT26" s="315">
        <v>52.025983828911265</v>
      </c>
      <c r="BU26" s="364">
        <v>52.160950721386783</v>
      </c>
      <c r="BV26" s="375">
        <v>51.125061025914071</v>
      </c>
      <c r="BW26" s="364">
        <v>52.950260634204412</v>
      </c>
      <c r="BX26" s="315">
        <v>53.829577130983715</v>
      </c>
      <c r="BY26" s="364">
        <v>54.812685030098876</v>
      </c>
      <c r="BZ26" s="412">
        <v>55.691562496548208</v>
      </c>
      <c r="CA26" s="315">
        <v>58.049611235298528</v>
      </c>
      <c r="CB26" s="315">
        <v>58.390114737819637</v>
      </c>
      <c r="CC26" s="413">
        <v>55.65535770611779</v>
      </c>
      <c r="CD26" s="398">
        <v>62.167942396075333</v>
      </c>
      <c r="CE26" s="315">
        <v>66.926017999106293</v>
      </c>
      <c r="CF26" s="315">
        <v>72.524880806329818</v>
      </c>
      <c r="CG26" s="315">
        <v>71.392424616316731</v>
      </c>
      <c r="CH26" s="315">
        <v>74.021274884742965</v>
      </c>
      <c r="CI26" s="315">
        <v>72.949027344596814</v>
      </c>
      <c r="CJ26" s="315">
        <v>71.077816259349078</v>
      </c>
      <c r="CK26" s="315">
        <v>69.445665790746304</v>
      </c>
      <c r="CL26" s="315">
        <v>66.978025123971065</v>
      </c>
      <c r="CM26" s="315">
        <v>65.788562749009373</v>
      </c>
      <c r="CN26" s="315">
        <v>66.438930935177183</v>
      </c>
      <c r="CO26" s="315">
        <v>67.837726187719397</v>
      </c>
      <c r="CP26" s="315">
        <v>66.822999356690858</v>
      </c>
      <c r="CQ26" s="315">
        <v>64.53136504660911</v>
      </c>
      <c r="CR26" s="315">
        <v>63.668992507050447</v>
      </c>
      <c r="CS26" s="315">
        <v>62.882556990965902</v>
      </c>
      <c r="CT26" s="315">
        <v>64.050307594755054</v>
      </c>
      <c r="CU26" s="315">
        <v>65.878786842309694</v>
      </c>
      <c r="CV26" s="315">
        <v>66.521684834693446</v>
      </c>
      <c r="CW26" s="315">
        <v>67.936584413155813</v>
      </c>
    </row>
    <row r="27" spans="1:101" ht="13.5" customHeight="1" x14ac:dyDescent="0.3">
      <c r="A27" s="260" t="s">
        <v>81</v>
      </c>
      <c r="B27" s="223"/>
      <c r="C27" s="224"/>
      <c r="D27" s="317">
        <v>23.291419337803354</v>
      </c>
      <c r="E27" s="318">
        <v>27.235818919282277</v>
      </c>
      <c r="F27" s="318">
        <v>31.423996329939008</v>
      </c>
      <c r="G27" s="318">
        <v>39.732532570078369</v>
      </c>
      <c r="H27" s="318">
        <v>46.683183585426683</v>
      </c>
      <c r="I27" s="318">
        <v>51.323651916026414</v>
      </c>
      <c r="J27" s="319">
        <v>49.812771258710349</v>
      </c>
      <c r="K27" s="320">
        <v>52.006404193105524</v>
      </c>
      <c r="L27" s="320">
        <v>56.414279169280981</v>
      </c>
      <c r="M27" s="321">
        <v>57.804522662437108</v>
      </c>
      <c r="N27" s="319">
        <v>57.958941064442783</v>
      </c>
      <c r="O27" s="320">
        <v>56.036453305397075</v>
      </c>
      <c r="P27" s="320">
        <v>56.018442682275804</v>
      </c>
      <c r="Q27" s="321">
        <v>55.601423109552563</v>
      </c>
      <c r="R27" s="319">
        <v>53.479845498298964</v>
      </c>
      <c r="S27" s="320">
        <v>52.692347933620646</v>
      </c>
      <c r="T27" s="320">
        <v>51.152739128326076</v>
      </c>
      <c r="U27" s="321">
        <v>50.226456462127445</v>
      </c>
      <c r="V27" s="319">
        <v>50.248875919546457</v>
      </c>
      <c r="W27" s="320">
        <v>48.046480391248494</v>
      </c>
      <c r="X27" s="320">
        <v>47.693934675117248</v>
      </c>
      <c r="Y27" s="321">
        <v>49.04208297441275</v>
      </c>
      <c r="Z27" s="319">
        <v>48.045261483809995</v>
      </c>
      <c r="AA27" s="320">
        <v>48.918586027971209</v>
      </c>
      <c r="AB27" s="320">
        <v>46.971509066386382</v>
      </c>
      <c r="AC27" s="321">
        <v>46.187588714207557</v>
      </c>
      <c r="AD27" s="319">
        <v>45.483508000736514</v>
      </c>
      <c r="AE27" s="320">
        <v>43.928756316965739</v>
      </c>
      <c r="AF27" s="320">
        <v>43.124209079703277</v>
      </c>
      <c r="AG27" s="321">
        <v>43.01450549834685</v>
      </c>
      <c r="AH27" s="319">
        <v>41.111506291350992</v>
      </c>
      <c r="AI27" s="320">
        <v>40.619390997925045</v>
      </c>
      <c r="AJ27" s="320">
        <v>41.504222244175985</v>
      </c>
      <c r="AK27" s="321">
        <v>41.785005299686226</v>
      </c>
      <c r="AL27" s="319">
        <v>44.151577785579939</v>
      </c>
      <c r="AM27" s="320">
        <v>42.589878809461702</v>
      </c>
      <c r="AN27" s="320">
        <v>41.446394453368789</v>
      </c>
      <c r="AO27" s="321">
        <v>44.143715192463233</v>
      </c>
      <c r="AP27" s="319">
        <v>45.21957455497796</v>
      </c>
      <c r="AQ27" s="320">
        <v>44.723473312744474</v>
      </c>
      <c r="AR27" s="320">
        <v>43.811536987496382</v>
      </c>
      <c r="AS27" s="321">
        <v>44.958544198014771</v>
      </c>
      <c r="AT27" s="319">
        <v>43.006907406525769</v>
      </c>
      <c r="AU27" s="320">
        <v>40.913618319332627</v>
      </c>
      <c r="AV27" s="320">
        <v>41.986272641794784</v>
      </c>
      <c r="AW27" s="321">
        <v>41.315947953129147</v>
      </c>
      <c r="AX27" s="319">
        <v>39.835471965629118</v>
      </c>
      <c r="AY27" s="320">
        <v>39.008118588723214</v>
      </c>
      <c r="AZ27" s="320">
        <v>38.386688779484096</v>
      </c>
      <c r="BA27" s="321">
        <v>38.536138114851489</v>
      </c>
      <c r="BB27" s="319">
        <v>39.428261386494675</v>
      </c>
      <c r="BC27" s="320">
        <v>39.141877209299416</v>
      </c>
      <c r="BD27" s="320">
        <v>40.386225193600104</v>
      </c>
      <c r="BE27" s="321">
        <v>40.945912855654797</v>
      </c>
      <c r="BF27" s="319">
        <v>41.425962191797275</v>
      </c>
      <c r="BG27" s="320">
        <v>40.955875594451356</v>
      </c>
      <c r="BH27" s="320">
        <v>42.030676343702027</v>
      </c>
      <c r="BI27" s="321">
        <v>44.557629807298142</v>
      </c>
      <c r="BJ27" s="319">
        <v>46.071685333413711</v>
      </c>
      <c r="BK27" s="320">
        <v>46.319054252732712</v>
      </c>
      <c r="BL27" s="320">
        <v>50.742151430933291</v>
      </c>
      <c r="BM27" s="321">
        <v>49.86264303263895</v>
      </c>
      <c r="BN27" s="319">
        <v>50.633940022077908</v>
      </c>
      <c r="BO27" s="320">
        <v>50.142303431144896</v>
      </c>
      <c r="BP27" s="320">
        <v>50.297200345888214</v>
      </c>
      <c r="BQ27" s="321">
        <v>50.915700978898705</v>
      </c>
      <c r="BR27" s="319">
        <v>51.018864922259112</v>
      </c>
      <c r="BS27" s="320">
        <v>50.879058315668232</v>
      </c>
      <c r="BT27" s="320">
        <v>51.302726237499641</v>
      </c>
      <c r="BU27" s="365">
        <v>51.74767176262344</v>
      </c>
      <c r="BV27" s="376">
        <v>51.044761694566589</v>
      </c>
      <c r="BW27" s="365">
        <v>52.877152895109738</v>
      </c>
      <c r="BX27" s="320">
        <v>53.734045698306495</v>
      </c>
      <c r="BY27" s="365">
        <v>54.727984511605335</v>
      </c>
      <c r="BZ27" s="414">
        <v>55.402880591897009</v>
      </c>
      <c r="CA27" s="320">
        <v>57.709246440396676</v>
      </c>
      <c r="CB27" s="320">
        <v>58.01311596033122</v>
      </c>
      <c r="CC27" s="415">
        <v>55.627990308029993</v>
      </c>
      <c r="CD27" s="399">
        <v>61.811743530229521</v>
      </c>
      <c r="CE27" s="320">
        <v>66.265548129872343</v>
      </c>
      <c r="CF27" s="320">
        <v>71.139075434757871</v>
      </c>
      <c r="CG27" s="320">
        <v>71.376519676812478</v>
      </c>
      <c r="CH27" s="320">
        <v>73.388807405938934</v>
      </c>
      <c r="CI27" s="320">
        <v>72.292590365695332</v>
      </c>
      <c r="CJ27" s="320">
        <v>70.537974629150483</v>
      </c>
      <c r="CK27" s="320">
        <v>69.412209528813975</v>
      </c>
      <c r="CL27" s="320">
        <v>66.570389020242999</v>
      </c>
      <c r="CM27" s="320">
        <v>65.308671827011267</v>
      </c>
      <c r="CN27" s="320">
        <v>66.133938782829233</v>
      </c>
      <c r="CO27" s="320">
        <v>67.818930985291885</v>
      </c>
      <c r="CP27" s="320">
        <v>66.538034243043143</v>
      </c>
      <c r="CQ27" s="320">
        <v>64.219560783457482</v>
      </c>
      <c r="CR27" s="320">
        <v>63.370200280557476</v>
      </c>
      <c r="CS27" s="320">
        <v>62.863864197289217</v>
      </c>
      <c r="CT27" s="320">
        <v>63.769373015853347</v>
      </c>
      <c r="CU27" s="320">
        <v>65.566526055315194</v>
      </c>
      <c r="CV27" s="320">
        <v>66.281409761621219</v>
      </c>
      <c r="CW27" s="320">
        <v>67.912427447270915</v>
      </c>
    </row>
    <row r="28" spans="1:101" ht="13" x14ac:dyDescent="0.3">
      <c r="A28" s="306"/>
      <c r="B28" s="9" t="s">
        <v>4</v>
      </c>
      <c r="C28" s="308" t="s">
        <v>21</v>
      </c>
      <c r="D28" s="299">
        <v>1.6013864451438955</v>
      </c>
      <c r="E28" s="286">
        <v>1.8884840699043406</v>
      </c>
      <c r="F28" s="286">
        <v>2.2293531125725909</v>
      </c>
      <c r="G28" s="286">
        <v>2.9558780502803828</v>
      </c>
      <c r="H28" s="286">
        <v>3.7197750566270664</v>
      </c>
      <c r="I28" s="286">
        <v>3.9724144025552093</v>
      </c>
      <c r="J28" s="293">
        <v>3.8915642721874319</v>
      </c>
      <c r="K28" s="289">
        <v>3.9735137602520969</v>
      </c>
      <c r="L28" s="289">
        <v>4.5863267966116279</v>
      </c>
      <c r="M28" s="294">
        <v>4.7065942477950014</v>
      </c>
      <c r="N28" s="293">
        <v>4.4947264622280869</v>
      </c>
      <c r="O28" s="289">
        <v>4.2429820298078837</v>
      </c>
      <c r="P28" s="289">
        <v>4.2466452917586928</v>
      </c>
      <c r="Q28" s="294">
        <v>4.1067929035969968</v>
      </c>
      <c r="R28" s="293">
        <v>3.8372705335801589</v>
      </c>
      <c r="S28" s="289">
        <v>3.8230661051196759</v>
      </c>
      <c r="T28" s="289">
        <v>3.7078744265179928</v>
      </c>
      <c r="U28" s="294">
        <v>3.5432686831736624</v>
      </c>
      <c r="V28" s="293">
        <v>3.472826209720957</v>
      </c>
      <c r="W28" s="289">
        <v>3.4364726425475758</v>
      </c>
      <c r="X28" s="289">
        <v>3.3682247421122815</v>
      </c>
      <c r="Y28" s="294">
        <v>3.3215334994289232</v>
      </c>
      <c r="Z28" s="293">
        <v>3.2906114536389328</v>
      </c>
      <c r="AA28" s="289">
        <v>3.3316541353256515</v>
      </c>
      <c r="AB28" s="289">
        <v>3.2821457892935899</v>
      </c>
      <c r="AC28" s="294">
        <v>3.2446631503254131</v>
      </c>
      <c r="AD28" s="293">
        <v>3.1146122820303059</v>
      </c>
      <c r="AE28" s="289">
        <v>3.3954792991519134</v>
      </c>
      <c r="AF28" s="289">
        <v>2.9551622842137606</v>
      </c>
      <c r="AG28" s="294">
        <v>2.8778330156396721</v>
      </c>
      <c r="AH28" s="293">
        <v>2.8024588098538734</v>
      </c>
      <c r="AI28" s="289">
        <v>2.7553483356526964</v>
      </c>
      <c r="AJ28" s="289">
        <v>2.8553119573600716</v>
      </c>
      <c r="AK28" s="294">
        <v>2.4254271636440214</v>
      </c>
      <c r="AL28" s="293">
        <v>2.4207136082373975</v>
      </c>
      <c r="AM28" s="289">
        <v>2.3977821153651564</v>
      </c>
      <c r="AN28" s="289">
        <v>2.3893144822722112</v>
      </c>
      <c r="AO28" s="294">
        <v>2.3686733121770849</v>
      </c>
      <c r="AP28" s="293">
        <v>2.3244912505406563</v>
      </c>
      <c r="AQ28" s="289">
        <v>2.2077774389025606</v>
      </c>
      <c r="AR28" s="289">
        <v>2.2669096091404795</v>
      </c>
      <c r="AS28" s="294">
        <v>2.2240260962302449</v>
      </c>
      <c r="AT28" s="293">
        <v>1.7831225895039757</v>
      </c>
      <c r="AU28" s="289">
        <v>1.7331033553349529</v>
      </c>
      <c r="AV28" s="289">
        <v>1.6750974973061259</v>
      </c>
      <c r="AW28" s="294">
        <v>1.246078125990971</v>
      </c>
      <c r="AX28" s="293">
        <v>1.2166432393131592</v>
      </c>
      <c r="AY28" s="289">
        <v>1.2033419933187088</v>
      </c>
      <c r="AZ28" s="289">
        <v>1.1943971806219624</v>
      </c>
      <c r="BA28" s="294">
        <v>1.1664448681786266</v>
      </c>
      <c r="BB28" s="293">
        <v>1.1543756289506624</v>
      </c>
      <c r="BC28" s="289">
        <v>1.1385959947289079</v>
      </c>
      <c r="BD28" s="289">
        <v>1.1239371921112007</v>
      </c>
      <c r="BE28" s="294">
        <v>1.0959945997230052</v>
      </c>
      <c r="BF28" s="293">
        <v>1.0683676226213543</v>
      </c>
      <c r="BG28" s="289">
        <v>1.0571473606586188</v>
      </c>
      <c r="BH28" s="289">
        <v>0.98555263479576227</v>
      </c>
      <c r="BI28" s="294">
        <v>0.97536576288204413</v>
      </c>
      <c r="BJ28" s="293">
        <v>0.9702793226598907</v>
      </c>
      <c r="BK28" s="289">
        <v>0.96536116632323243</v>
      </c>
      <c r="BL28" s="289">
        <v>0.99504843692380751</v>
      </c>
      <c r="BM28" s="294">
        <v>0.98826503150891087</v>
      </c>
      <c r="BN28" s="293">
        <v>0.96906171800914609</v>
      </c>
      <c r="BO28" s="289">
        <v>0.93985499033518649</v>
      </c>
      <c r="BP28" s="289">
        <v>0.93309147497446854</v>
      </c>
      <c r="BQ28" s="294">
        <v>0.92974647260535648</v>
      </c>
      <c r="BR28" s="293">
        <v>1.0046898140203169</v>
      </c>
      <c r="BS28" s="289">
        <v>0.88987487544332589</v>
      </c>
      <c r="BT28" s="289">
        <v>0.87714253214026794</v>
      </c>
      <c r="BU28" s="362">
        <v>0.86304548784448387</v>
      </c>
      <c r="BV28" s="373">
        <v>0.85074295747199391</v>
      </c>
      <c r="BW28" s="362">
        <v>0.83327492444606654</v>
      </c>
      <c r="BX28" s="289">
        <v>0.80076860635752012</v>
      </c>
      <c r="BY28" s="362">
        <v>0.77037005954872639</v>
      </c>
      <c r="BZ28" s="408">
        <v>0.73001713785427047</v>
      </c>
      <c r="CA28" s="289">
        <v>0.73068067922670188</v>
      </c>
      <c r="CB28" s="289">
        <v>0.71874186569804144</v>
      </c>
      <c r="CC28" s="409">
        <v>0.71920971464635852</v>
      </c>
      <c r="CD28" s="396">
        <v>0.71240999581917153</v>
      </c>
      <c r="CE28" s="289">
        <v>0.74539574522814556</v>
      </c>
      <c r="CF28" s="289">
        <v>0.76289160464042538</v>
      </c>
      <c r="CG28" s="289">
        <v>0.76918909738718277</v>
      </c>
      <c r="CH28" s="289">
        <v>0.76061543237555118</v>
      </c>
      <c r="CI28" s="289">
        <v>0.72273081763399816</v>
      </c>
      <c r="CJ28" s="289">
        <v>0.68764397682885614</v>
      </c>
      <c r="CK28" s="289">
        <v>0.65515791460753092</v>
      </c>
      <c r="CL28" s="289">
        <v>0.62462929622182595</v>
      </c>
      <c r="CM28" s="289">
        <v>0.59141371042514246</v>
      </c>
      <c r="CN28" s="289">
        <v>0.56532614990853436</v>
      </c>
      <c r="CO28" s="289">
        <v>0.52695165642206876</v>
      </c>
      <c r="CP28" s="289">
        <v>0.5097283809619324</v>
      </c>
      <c r="CQ28" s="289">
        <v>0.50015280885497393</v>
      </c>
      <c r="CR28" s="289">
        <v>0.49541010137392633</v>
      </c>
      <c r="CS28" s="289">
        <v>0.4782912217182112</v>
      </c>
      <c r="CT28" s="289">
        <v>0.46910885072649949</v>
      </c>
      <c r="CU28" s="289">
        <v>0.46063035185302897</v>
      </c>
      <c r="CV28" s="289">
        <v>0.45063095965331118</v>
      </c>
      <c r="CW28" s="289">
        <v>0.43078218736445029</v>
      </c>
    </row>
    <row r="29" spans="1:101" ht="13" x14ac:dyDescent="0.3">
      <c r="A29" s="306"/>
      <c r="B29" s="9" t="s">
        <v>4</v>
      </c>
      <c r="C29" s="308" t="s">
        <v>53</v>
      </c>
      <c r="D29" s="299">
        <v>0</v>
      </c>
      <c r="E29" s="286">
        <v>0</v>
      </c>
      <c r="F29" s="286">
        <v>0</v>
      </c>
      <c r="G29" s="286">
        <v>0</v>
      </c>
      <c r="H29" s="286">
        <v>0</v>
      </c>
      <c r="I29" s="286">
        <v>0</v>
      </c>
      <c r="J29" s="293">
        <v>0</v>
      </c>
      <c r="K29" s="289">
        <v>0</v>
      </c>
      <c r="L29" s="289">
        <v>0</v>
      </c>
      <c r="M29" s="294">
        <v>0</v>
      </c>
      <c r="N29" s="293">
        <v>0</v>
      </c>
      <c r="O29" s="289">
        <v>0</v>
      </c>
      <c r="P29" s="289">
        <v>0</v>
      </c>
      <c r="Q29" s="294">
        <v>0</v>
      </c>
      <c r="R29" s="293">
        <v>0</v>
      </c>
      <c r="S29" s="289">
        <v>0</v>
      </c>
      <c r="T29" s="289">
        <v>0</v>
      </c>
      <c r="U29" s="294">
        <v>0</v>
      </c>
      <c r="V29" s="293">
        <v>0</v>
      </c>
      <c r="W29" s="289">
        <v>0</v>
      </c>
      <c r="X29" s="289">
        <v>0</v>
      </c>
      <c r="Y29" s="294">
        <v>0</v>
      </c>
      <c r="Z29" s="293">
        <v>0</v>
      </c>
      <c r="AA29" s="289">
        <v>0</v>
      </c>
      <c r="AB29" s="289">
        <v>0</v>
      </c>
      <c r="AC29" s="294">
        <v>0</v>
      </c>
      <c r="AD29" s="293">
        <v>0</v>
      </c>
      <c r="AE29" s="289">
        <v>0</v>
      </c>
      <c r="AF29" s="289">
        <v>0</v>
      </c>
      <c r="AG29" s="294">
        <v>0</v>
      </c>
      <c r="AH29" s="293">
        <v>0</v>
      </c>
      <c r="AI29" s="289">
        <v>0</v>
      </c>
      <c r="AJ29" s="289">
        <v>0</v>
      </c>
      <c r="AK29" s="294">
        <v>0</v>
      </c>
      <c r="AL29" s="293">
        <v>0</v>
      </c>
      <c r="AM29" s="289">
        <v>0</v>
      </c>
      <c r="AN29" s="289">
        <v>0</v>
      </c>
      <c r="AO29" s="294">
        <v>0</v>
      </c>
      <c r="AP29" s="293">
        <v>0</v>
      </c>
      <c r="AQ29" s="289">
        <v>0</v>
      </c>
      <c r="AR29" s="289">
        <v>0</v>
      </c>
      <c r="AS29" s="294">
        <v>0</v>
      </c>
      <c r="AT29" s="293">
        <v>0</v>
      </c>
      <c r="AU29" s="289">
        <v>0</v>
      </c>
      <c r="AV29" s="289">
        <v>0</v>
      </c>
      <c r="AW29" s="294">
        <v>0.27077031063466139</v>
      </c>
      <c r="AX29" s="293">
        <v>0.2637785219795698</v>
      </c>
      <c r="AY29" s="289">
        <v>0.25839215819275235</v>
      </c>
      <c r="AZ29" s="289">
        <v>0.2547380475453736</v>
      </c>
      <c r="BA29" s="294">
        <v>0.25147942710365068</v>
      </c>
      <c r="BB29" s="293">
        <v>0.24888234394465619</v>
      </c>
      <c r="BC29" s="289">
        <v>0.43033286423406447</v>
      </c>
      <c r="BD29" s="289">
        <v>0.42057475079056283</v>
      </c>
      <c r="BE29" s="294">
        <v>0.4129494396637412</v>
      </c>
      <c r="BF29" s="293">
        <v>0.17429762493388753</v>
      </c>
      <c r="BG29" s="289">
        <v>0.10598461600854366</v>
      </c>
      <c r="BH29" s="289">
        <v>0.10435324811819228</v>
      </c>
      <c r="BI29" s="294">
        <v>0.10272346169539247</v>
      </c>
      <c r="BJ29" s="293">
        <v>0.10170099016939343</v>
      </c>
      <c r="BK29" s="289">
        <v>0.10067681009259877</v>
      </c>
      <c r="BL29" s="289">
        <v>9.8970035585398991E-2</v>
      </c>
      <c r="BM29" s="294">
        <v>0.22579059296118148</v>
      </c>
      <c r="BN29" s="293">
        <v>0.22174692124739218</v>
      </c>
      <c r="BO29" s="289">
        <v>0.1236666118382619</v>
      </c>
      <c r="BP29" s="289">
        <v>0.12184816105673876</v>
      </c>
      <c r="BQ29" s="294">
        <v>0.11961822835382886</v>
      </c>
      <c r="BR29" s="293">
        <v>8.1034740422021662E-2</v>
      </c>
      <c r="BS29" s="289">
        <v>7.9856209049303684E-2</v>
      </c>
      <c r="BT29" s="289">
        <v>7.851786587523242E-2</v>
      </c>
      <c r="BU29" s="362">
        <v>6.8537737745132654E-9</v>
      </c>
      <c r="BV29" s="373">
        <v>6.821321199317462E-9</v>
      </c>
      <c r="BW29" s="362">
        <v>6.7528350815942633E-9</v>
      </c>
      <c r="BX29" s="289">
        <v>5.5184687488406798E-9</v>
      </c>
      <c r="BY29" s="362">
        <v>5.476867070058343E-9</v>
      </c>
      <c r="BZ29" s="408">
        <v>0</v>
      </c>
      <c r="CA29" s="289">
        <v>0</v>
      </c>
      <c r="CB29" s="289">
        <v>0</v>
      </c>
      <c r="CC29" s="409">
        <v>0</v>
      </c>
      <c r="CD29" s="396">
        <v>1.3623318750198561E-10</v>
      </c>
      <c r="CE29" s="289">
        <v>0</v>
      </c>
      <c r="CF29" s="289">
        <v>0</v>
      </c>
      <c r="CG29" s="289">
        <v>0</v>
      </c>
      <c r="CH29" s="289">
        <v>0</v>
      </c>
      <c r="CI29" s="289">
        <v>0</v>
      </c>
      <c r="CJ29" s="289">
        <v>0</v>
      </c>
      <c r="CK29" s="289">
        <v>0</v>
      </c>
      <c r="CL29" s="289">
        <v>0</v>
      </c>
      <c r="CM29" s="289">
        <v>0</v>
      </c>
      <c r="CN29" s="289">
        <v>0</v>
      </c>
      <c r="CO29" s="289">
        <v>0</v>
      </c>
      <c r="CP29" s="289">
        <v>0</v>
      </c>
      <c r="CQ29" s="289">
        <v>0</v>
      </c>
      <c r="CR29" s="289">
        <v>0</v>
      </c>
      <c r="CS29" s="289">
        <v>0</v>
      </c>
      <c r="CT29" s="289">
        <v>0</v>
      </c>
      <c r="CU29" s="289">
        <v>0</v>
      </c>
      <c r="CV29" s="289">
        <v>0</v>
      </c>
      <c r="CW29" s="289">
        <v>0</v>
      </c>
    </row>
    <row r="30" spans="1:101" ht="13" x14ac:dyDescent="0.3">
      <c r="A30" s="306"/>
      <c r="B30" s="9" t="s">
        <v>4</v>
      </c>
      <c r="C30" s="308" t="s">
        <v>22</v>
      </c>
      <c r="D30" s="299">
        <v>4.2666862381177516E-3</v>
      </c>
      <c r="E30" s="286">
        <v>3.3016621530847492E-3</v>
      </c>
      <c r="F30" s="286">
        <v>2.6679455933549486E-3</v>
      </c>
      <c r="G30" s="286">
        <v>5.9619763872776989E-2</v>
      </c>
      <c r="H30" s="286">
        <v>0.67324207268658398</v>
      </c>
      <c r="I30" s="286">
        <v>0.66773998896990672</v>
      </c>
      <c r="J30" s="293">
        <v>5.1794566288523206E-2</v>
      </c>
      <c r="K30" s="289">
        <v>1.6091818908579313E-2</v>
      </c>
      <c r="L30" s="289">
        <v>0.57049924090605852</v>
      </c>
      <c r="M30" s="294">
        <v>1.2442349008201665</v>
      </c>
      <c r="N30" s="293">
        <v>0.94375128172514355</v>
      </c>
      <c r="O30" s="289">
        <v>1.0581328658114921</v>
      </c>
      <c r="P30" s="289">
        <v>0.65934353548164548</v>
      </c>
      <c r="Q30" s="294">
        <v>1.1716553987602689</v>
      </c>
      <c r="R30" s="293">
        <v>0.25102637518687948</v>
      </c>
      <c r="S30" s="289">
        <v>1.1177238681057977</v>
      </c>
      <c r="T30" s="289">
        <v>0.208564386667004</v>
      </c>
      <c r="U30" s="294">
        <v>1.2785072006242852</v>
      </c>
      <c r="V30" s="293">
        <v>0.67033651599499633</v>
      </c>
      <c r="W30" s="289">
        <v>2.7783651311861054E-2</v>
      </c>
      <c r="X30" s="289">
        <v>0.72416831663149039</v>
      </c>
      <c r="Y30" s="294">
        <v>1.1152273359411524</v>
      </c>
      <c r="Z30" s="293">
        <v>2.5116996122744165E-2</v>
      </c>
      <c r="AA30" s="289">
        <v>2.3919069126109777E-2</v>
      </c>
      <c r="AB30" s="289">
        <v>3.0307309601659845E-2</v>
      </c>
      <c r="AC30" s="294">
        <v>0.53015691659416575</v>
      </c>
      <c r="AD30" s="293">
        <v>1.113624103110904</v>
      </c>
      <c r="AE30" s="289">
        <v>2.6026711884792365E-2</v>
      </c>
      <c r="AF30" s="289">
        <v>1.7656463018223014E-2</v>
      </c>
      <c r="AG30" s="294">
        <v>1.6098953690989879</v>
      </c>
      <c r="AH30" s="293">
        <v>0.34611276503874733</v>
      </c>
      <c r="AI30" s="289">
        <v>0.15896244454220099</v>
      </c>
      <c r="AJ30" s="289">
        <v>0.77337512541913578</v>
      </c>
      <c r="AK30" s="294">
        <v>1.094853797372596</v>
      </c>
      <c r="AL30" s="293">
        <v>0.1726270157363162</v>
      </c>
      <c r="AM30" s="289">
        <v>2.3626083032306677E-2</v>
      </c>
      <c r="AN30" s="289">
        <v>0.10948735322970499</v>
      </c>
      <c r="AO30" s="294">
        <v>1.2371878071586788</v>
      </c>
      <c r="AP30" s="293">
        <v>0.7830508474576271</v>
      </c>
      <c r="AQ30" s="289">
        <v>8.5703073403715649E-2</v>
      </c>
      <c r="AR30" s="289">
        <v>3.9895192826765333E-2</v>
      </c>
      <c r="AS30" s="294">
        <v>1.4702606330184171</v>
      </c>
      <c r="AT30" s="293">
        <v>3.4048099412594401E-2</v>
      </c>
      <c r="AU30" s="289">
        <v>4.0657017401203449E-2</v>
      </c>
      <c r="AV30" s="289">
        <v>4.7995718848771678E-2</v>
      </c>
      <c r="AW30" s="294">
        <v>0.34600976054201543</v>
      </c>
      <c r="AX30" s="293">
        <v>5.7913447722884155E-2</v>
      </c>
      <c r="AY30" s="289">
        <v>5.7372159025215932E-2</v>
      </c>
      <c r="AZ30" s="289">
        <v>5.5989373569489749E-2</v>
      </c>
      <c r="BA30" s="294">
        <v>0.56423928895077036</v>
      </c>
      <c r="BB30" s="293">
        <v>0.68921084009069544</v>
      </c>
      <c r="BC30" s="289">
        <v>4.4845143430033256E-2</v>
      </c>
      <c r="BD30" s="289">
        <v>4.4317001587971694E-2</v>
      </c>
      <c r="BE30" s="294">
        <v>0.87706527020990266</v>
      </c>
      <c r="BF30" s="293">
        <v>0.21487410897089135</v>
      </c>
      <c r="BG30" s="289">
        <v>0.42488475524853664</v>
      </c>
      <c r="BH30" s="289">
        <v>0.7405178245191667</v>
      </c>
      <c r="BI30" s="294">
        <v>0.76654568143001145</v>
      </c>
      <c r="BJ30" s="293">
        <v>0.45630978505605574</v>
      </c>
      <c r="BK30" s="289">
        <v>1.9398467649522359E-2</v>
      </c>
      <c r="BL30" s="289">
        <v>0.92069569961456665</v>
      </c>
      <c r="BM30" s="294">
        <v>1.455586167644058</v>
      </c>
      <c r="BN30" s="293">
        <v>1.0193234533487436</v>
      </c>
      <c r="BO30" s="289">
        <v>1.5338029096175367</v>
      </c>
      <c r="BP30" s="289">
        <v>1.337945031333508</v>
      </c>
      <c r="BQ30" s="294">
        <v>1.3878501751599361</v>
      </c>
      <c r="BR30" s="293">
        <v>0.91926795658759353</v>
      </c>
      <c r="BS30" s="289">
        <v>0.79367127958170658</v>
      </c>
      <c r="BT30" s="289">
        <v>0.92205460602469336</v>
      </c>
      <c r="BU30" s="362">
        <v>1.4777217315917612</v>
      </c>
      <c r="BV30" s="373">
        <v>1.3554545337912101</v>
      </c>
      <c r="BW30" s="362">
        <v>1.3811733987053731</v>
      </c>
      <c r="BX30" s="289">
        <v>1.3164728626251552</v>
      </c>
      <c r="BY30" s="362">
        <v>1.6349612418011503</v>
      </c>
      <c r="BZ30" s="408">
        <v>1.4925536649632076</v>
      </c>
      <c r="CA30" s="289">
        <v>1.5174224572649782</v>
      </c>
      <c r="CB30" s="289">
        <v>1.8803754210404866</v>
      </c>
      <c r="CC30" s="409">
        <v>1.6798922333284279</v>
      </c>
      <c r="CD30" s="396">
        <v>2.731670899714723</v>
      </c>
      <c r="CE30" s="289">
        <v>2.4596570496379622</v>
      </c>
      <c r="CF30" s="289">
        <v>2.7473107569721114</v>
      </c>
      <c r="CG30" s="289">
        <v>2.7406877709139565</v>
      </c>
      <c r="CH30" s="289">
        <v>2.5768986749781999</v>
      </c>
      <c r="CI30" s="289">
        <v>2.4463771906879415</v>
      </c>
      <c r="CJ30" s="289">
        <v>1.8575391321577175</v>
      </c>
      <c r="CK30" s="289">
        <v>2.3411205784842624</v>
      </c>
      <c r="CL30" s="289">
        <v>2.0151099415009166</v>
      </c>
      <c r="CM30" s="289">
        <v>1.9674164302484511</v>
      </c>
      <c r="CN30" s="289">
        <v>2.0440070698400978</v>
      </c>
      <c r="CO30" s="289">
        <v>2.9268040770190291</v>
      </c>
      <c r="CP30" s="289">
        <v>3.0732422529873684</v>
      </c>
      <c r="CQ30" s="289">
        <v>3.0994517010907336</v>
      </c>
      <c r="CR30" s="289">
        <v>2.7655564178997967</v>
      </c>
      <c r="CS30" s="289">
        <v>2.8977361940468076</v>
      </c>
      <c r="CT30" s="289">
        <v>3.2669532892837063</v>
      </c>
      <c r="CU30" s="289">
        <v>3.2100427293110383</v>
      </c>
      <c r="CV30" s="289">
        <v>3.1410544336244857</v>
      </c>
      <c r="CW30" s="289">
        <v>3.7081330815419027</v>
      </c>
    </row>
    <row r="31" spans="1:101" ht="13" x14ac:dyDescent="0.3">
      <c r="A31" s="306"/>
      <c r="B31" s="9" t="s">
        <v>4</v>
      </c>
      <c r="C31" s="308" t="s">
        <v>64</v>
      </c>
      <c r="D31" s="299">
        <v>0</v>
      </c>
      <c r="E31" s="286">
        <v>0</v>
      </c>
      <c r="F31" s="286">
        <v>0</v>
      </c>
      <c r="G31" s="286">
        <v>6.8785443374129326E-2</v>
      </c>
      <c r="H31" s="286">
        <v>0.376665168536085</v>
      </c>
      <c r="I31" s="286">
        <v>0.22310602923744541</v>
      </c>
      <c r="J31" s="293">
        <v>3.8380563709894899E-2</v>
      </c>
      <c r="K31" s="289">
        <v>3.3237027000848955E-2</v>
      </c>
      <c r="L31" s="289">
        <v>3.1518924693279993E-2</v>
      </c>
      <c r="M31" s="294">
        <v>3.4740998046286095E-2</v>
      </c>
      <c r="N31" s="293">
        <v>3.4600896363370284E-2</v>
      </c>
      <c r="O31" s="289">
        <v>3.3938212951334007E-2</v>
      </c>
      <c r="P31" s="289">
        <v>3.0866396079234124E-2</v>
      </c>
      <c r="Q31" s="294">
        <v>2.8546728635838878E-2</v>
      </c>
      <c r="R31" s="293">
        <v>2.9355090067651714E-2</v>
      </c>
      <c r="S31" s="289">
        <v>3.9086923706811466E-2</v>
      </c>
      <c r="T31" s="289">
        <v>4.6627947014766656E-2</v>
      </c>
      <c r="U31" s="294">
        <v>4.0310863937759865E-2</v>
      </c>
      <c r="V31" s="293">
        <v>4.5944876628586324E-2</v>
      </c>
      <c r="W31" s="289">
        <v>4.5670199992873403E-2</v>
      </c>
      <c r="X31" s="289">
        <v>3.1529126432155434E-2</v>
      </c>
      <c r="Y31" s="294">
        <v>3.3266322447629587E-2</v>
      </c>
      <c r="Z31" s="293">
        <v>3.2739845461462733E-2</v>
      </c>
      <c r="AA31" s="289">
        <v>3.3991327327888225E-2</v>
      </c>
      <c r="AB31" s="289">
        <v>2.0410879038503325E-2</v>
      </c>
      <c r="AC31" s="294">
        <v>2.1791850102698088E-2</v>
      </c>
      <c r="AD31" s="293">
        <v>7.6326614947180745E-3</v>
      </c>
      <c r="AE31" s="289">
        <v>7.5645730278234439E-3</v>
      </c>
      <c r="AF31" s="289">
        <v>6.0335028344758726E-3</v>
      </c>
      <c r="AG31" s="294">
        <v>4.6992320239529345E-3</v>
      </c>
      <c r="AH31" s="293">
        <v>4.576173935613481E-3</v>
      </c>
      <c r="AI31" s="289">
        <v>4.231448775646538E-3</v>
      </c>
      <c r="AJ31" s="289">
        <v>7.7520897414028941E-3</v>
      </c>
      <c r="AK31" s="294">
        <v>5.9087820700718073E-3</v>
      </c>
      <c r="AL31" s="293">
        <v>5.7842747299317425E-3</v>
      </c>
      <c r="AM31" s="289">
        <v>5.0424712650491204E-3</v>
      </c>
      <c r="AN31" s="289">
        <v>4.3125751944659641E-3</v>
      </c>
      <c r="AO31" s="294">
        <v>2.9091600478494653E-4</v>
      </c>
      <c r="AP31" s="293">
        <v>2.8508887465051528E-4</v>
      </c>
      <c r="AQ31" s="289">
        <v>2.3950112851632413E-5</v>
      </c>
      <c r="AR31" s="289">
        <v>0</v>
      </c>
      <c r="AS31" s="294">
        <v>0</v>
      </c>
      <c r="AT31" s="293">
        <v>0</v>
      </c>
      <c r="AU31" s="289">
        <v>0</v>
      </c>
      <c r="AV31" s="289">
        <v>0</v>
      </c>
      <c r="AW31" s="294">
        <v>0</v>
      </c>
      <c r="AX31" s="293">
        <v>0</v>
      </c>
      <c r="AY31" s="289">
        <v>0</v>
      </c>
      <c r="AZ31" s="289">
        <v>0</v>
      </c>
      <c r="BA31" s="294">
        <v>0</v>
      </c>
      <c r="BB31" s="293">
        <v>0</v>
      </c>
      <c r="BC31" s="289">
        <v>0</v>
      </c>
      <c r="BD31" s="289">
        <v>0</v>
      </c>
      <c r="BE31" s="294">
        <v>0</v>
      </c>
      <c r="BF31" s="293">
        <v>0</v>
      </c>
      <c r="BG31" s="289">
        <v>0</v>
      </c>
      <c r="BH31" s="289">
        <v>0</v>
      </c>
      <c r="BI31" s="294">
        <v>0</v>
      </c>
      <c r="BJ31" s="293">
        <v>0</v>
      </c>
      <c r="BK31" s="289">
        <v>0</v>
      </c>
      <c r="BL31" s="289">
        <v>0</v>
      </c>
      <c r="BM31" s="294">
        <v>0</v>
      </c>
      <c r="BN31" s="293">
        <v>0</v>
      </c>
      <c r="BO31" s="289">
        <v>0</v>
      </c>
      <c r="BP31" s="289">
        <v>0</v>
      </c>
      <c r="BQ31" s="294">
        <v>0</v>
      </c>
      <c r="BR31" s="293">
        <v>0</v>
      </c>
      <c r="BS31" s="289">
        <v>0</v>
      </c>
      <c r="BT31" s="289">
        <v>0</v>
      </c>
      <c r="BU31" s="362">
        <v>0</v>
      </c>
      <c r="BV31" s="373">
        <v>0</v>
      </c>
      <c r="BW31" s="362">
        <v>0</v>
      </c>
      <c r="BX31" s="289">
        <v>0</v>
      </c>
      <c r="BY31" s="362">
        <v>0</v>
      </c>
      <c r="BZ31" s="408">
        <v>0</v>
      </c>
      <c r="CA31" s="289">
        <v>0</v>
      </c>
      <c r="CB31" s="289">
        <v>0</v>
      </c>
      <c r="CC31" s="409">
        <v>0</v>
      </c>
      <c r="CD31" s="396">
        <v>0</v>
      </c>
      <c r="CE31" s="289">
        <v>0</v>
      </c>
      <c r="CF31" s="289">
        <v>0</v>
      </c>
      <c r="CG31" s="289">
        <v>0</v>
      </c>
      <c r="CH31" s="289">
        <v>0</v>
      </c>
      <c r="CI31" s="289">
        <v>0</v>
      </c>
      <c r="CJ31" s="289">
        <v>0</v>
      </c>
      <c r="CK31" s="289">
        <v>0</v>
      </c>
      <c r="CL31" s="289">
        <v>0</v>
      </c>
      <c r="CM31" s="289">
        <v>0</v>
      </c>
      <c r="CN31" s="289">
        <v>0</v>
      </c>
      <c r="CO31" s="289">
        <v>0</v>
      </c>
      <c r="CP31" s="289">
        <v>0</v>
      </c>
      <c r="CQ31" s="289">
        <v>0</v>
      </c>
      <c r="CR31" s="289">
        <v>0</v>
      </c>
      <c r="CS31" s="289">
        <v>0</v>
      </c>
      <c r="CT31" s="289">
        <v>0</v>
      </c>
      <c r="CU31" s="289">
        <v>0</v>
      </c>
      <c r="CV31" s="289">
        <v>0</v>
      </c>
      <c r="CW31" s="289">
        <v>0</v>
      </c>
    </row>
    <row r="32" spans="1:101" ht="13" x14ac:dyDescent="0.3">
      <c r="A32" s="306"/>
      <c r="B32" s="9" t="s">
        <v>4</v>
      </c>
      <c r="C32" s="308" t="s">
        <v>23</v>
      </c>
      <c r="D32" s="299">
        <v>2.4433330615456055</v>
      </c>
      <c r="E32" s="286">
        <v>2.6649577446807715</v>
      </c>
      <c r="F32" s="286">
        <v>3.1808041298000149</v>
      </c>
      <c r="G32" s="286">
        <v>3.4587837367363816</v>
      </c>
      <c r="H32" s="286">
        <v>3.2566139794885673</v>
      </c>
      <c r="I32" s="286">
        <v>3.0382413056152986</v>
      </c>
      <c r="J32" s="293">
        <v>2.9376530973593216</v>
      </c>
      <c r="K32" s="289">
        <v>2.4862866781411292</v>
      </c>
      <c r="L32" s="289">
        <v>2.4659769728085155</v>
      </c>
      <c r="M32" s="294">
        <v>2.2540971008925386</v>
      </c>
      <c r="N32" s="293">
        <v>2.0937170780697647</v>
      </c>
      <c r="O32" s="289">
        <v>1.8448307239004944</v>
      </c>
      <c r="P32" s="289">
        <v>1.6990333546295957</v>
      </c>
      <c r="Q32" s="294">
        <v>1.4250432188650668</v>
      </c>
      <c r="R32" s="293">
        <v>1.3513185902228979</v>
      </c>
      <c r="S32" s="289">
        <v>1.2446111793089465</v>
      </c>
      <c r="T32" s="289">
        <v>1.2362712193164307</v>
      </c>
      <c r="U32" s="294">
        <v>1.015207010851191</v>
      </c>
      <c r="V32" s="293">
        <v>1.0877090257168687</v>
      </c>
      <c r="W32" s="289">
        <v>1.0007810609353429</v>
      </c>
      <c r="X32" s="289">
        <v>0.992018840593621</v>
      </c>
      <c r="Y32" s="294">
        <v>0.9563966677174095</v>
      </c>
      <c r="Z32" s="293">
        <v>0.97952607757118459</v>
      </c>
      <c r="AA32" s="289">
        <v>0.95716813773109777</v>
      </c>
      <c r="AB32" s="289">
        <v>0.9599924378286252</v>
      </c>
      <c r="AC32" s="294">
        <v>0.91349018303314566</v>
      </c>
      <c r="AD32" s="293">
        <v>0.91833110614647917</v>
      </c>
      <c r="AE32" s="289">
        <v>0.91480012216725126</v>
      </c>
      <c r="AF32" s="289">
        <v>0.90856948676517435</v>
      </c>
      <c r="AG32" s="294">
        <v>0.90538866151661379</v>
      </c>
      <c r="AH32" s="293">
        <v>0.91591434582316278</v>
      </c>
      <c r="AI32" s="289">
        <v>0.90624164384568862</v>
      </c>
      <c r="AJ32" s="289">
        <v>0.33163545558376711</v>
      </c>
      <c r="AK32" s="294">
        <v>0.32613247119468092</v>
      </c>
      <c r="AL32" s="293">
        <v>0.3260256848960168</v>
      </c>
      <c r="AM32" s="289">
        <v>0.35017214746063507</v>
      </c>
      <c r="AN32" s="289">
        <v>0.35722872816559631</v>
      </c>
      <c r="AO32" s="294">
        <v>0.35333975918287064</v>
      </c>
      <c r="AP32" s="293">
        <v>0.34706035797983681</v>
      </c>
      <c r="AQ32" s="289">
        <v>0.356092042226691</v>
      </c>
      <c r="AR32" s="289">
        <v>0.4044625108177668</v>
      </c>
      <c r="AS32" s="294">
        <v>0.376337334795041</v>
      </c>
      <c r="AT32" s="293">
        <v>0.35867195710384042</v>
      </c>
      <c r="AU32" s="289">
        <v>0.3529440063089137</v>
      </c>
      <c r="AV32" s="289">
        <v>0.33964613800372923</v>
      </c>
      <c r="AW32" s="294">
        <v>0.34477416938288241</v>
      </c>
      <c r="AX32" s="293">
        <v>0.3175022226569682</v>
      </c>
      <c r="AY32" s="289">
        <v>0.30836036696856833</v>
      </c>
      <c r="AZ32" s="289">
        <v>0.31698932700333748</v>
      </c>
      <c r="BA32" s="294">
        <v>0.31005591087886414</v>
      </c>
      <c r="BB32" s="293">
        <v>0.33300681593184772</v>
      </c>
      <c r="BC32" s="289">
        <v>0.32629541061722261</v>
      </c>
      <c r="BD32" s="289">
        <v>0.36429012781917025</v>
      </c>
      <c r="BE32" s="294">
        <v>0.32797762656345886</v>
      </c>
      <c r="BF32" s="293">
        <v>0.34929841452225774</v>
      </c>
      <c r="BG32" s="289">
        <v>0.35235268465653685</v>
      </c>
      <c r="BH32" s="289">
        <v>0.32918802820535076</v>
      </c>
      <c r="BI32" s="294">
        <v>0.32383877114644988</v>
      </c>
      <c r="BJ32" s="293">
        <v>0.28610749740777319</v>
      </c>
      <c r="BK32" s="289">
        <v>0.31603131298078657</v>
      </c>
      <c r="BL32" s="289">
        <v>0.3094296739476356</v>
      </c>
      <c r="BM32" s="294">
        <v>0.27978652330764653</v>
      </c>
      <c r="BN32" s="293">
        <v>0.26440016280860712</v>
      </c>
      <c r="BO32" s="289">
        <v>0.23704516998701383</v>
      </c>
      <c r="BP32" s="289">
        <v>0.27629882838388914</v>
      </c>
      <c r="BQ32" s="294">
        <v>0.27280421252121489</v>
      </c>
      <c r="BR32" s="293">
        <v>0.26387608644899724</v>
      </c>
      <c r="BS32" s="289">
        <v>0.27141892306147025</v>
      </c>
      <c r="BT32" s="289">
        <v>0.27454466789592574</v>
      </c>
      <c r="BU32" s="362">
        <v>0.26920102619037423</v>
      </c>
      <c r="BV32" s="373">
        <v>0.27233744143863353</v>
      </c>
      <c r="BW32" s="362">
        <v>0.28123479764530418</v>
      </c>
      <c r="BX32" s="289">
        <v>0.28457765319205769</v>
      </c>
      <c r="BY32" s="362">
        <v>0.27393189507596238</v>
      </c>
      <c r="BZ32" s="408">
        <v>0.27806886764898631</v>
      </c>
      <c r="CA32" s="289">
        <v>0.28080249282049669</v>
      </c>
      <c r="CB32" s="289">
        <v>0.29049283379570373</v>
      </c>
      <c r="CC32" s="409">
        <v>0.30166597084104041</v>
      </c>
      <c r="CD32" s="396">
        <v>0.29375788219752463</v>
      </c>
      <c r="CE32" s="289">
        <v>0.2904960892024267</v>
      </c>
      <c r="CF32" s="289">
        <v>0.30199857999021912</v>
      </c>
      <c r="CG32" s="289">
        <v>0.30678847520246927</v>
      </c>
      <c r="CH32" s="289">
        <v>0.2986224769768579</v>
      </c>
      <c r="CI32" s="289">
        <v>0.31113931389320276</v>
      </c>
      <c r="CJ32" s="289">
        <v>0.29687188392209651</v>
      </c>
      <c r="CK32" s="289">
        <v>0.26763518484105764</v>
      </c>
      <c r="CL32" s="289">
        <v>0.19887401728586221</v>
      </c>
      <c r="CM32" s="289">
        <v>0.18726809455427249</v>
      </c>
      <c r="CN32" s="289">
        <v>0.16884121386593165</v>
      </c>
      <c r="CO32" s="289">
        <v>0.16123887921917801</v>
      </c>
      <c r="CP32" s="289">
        <v>0.11505310693831867</v>
      </c>
      <c r="CQ32" s="289">
        <v>0.13838569031074882</v>
      </c>
      <c r="CR32" s="289">
        <v>0.14658808240899199</v>
      </c>
      <c r="CS32" s="289">
        <v>0.15608989391921552</v>
      </c>
      <c r="CT32" s="289">
        <v>0.15886162223781225</v>
      </c>
      <c r="CU32" s="289">
        <v>0.16583738951124499</v>
      </c>
      <c r="CV32" s="289">
        <v>0.16847658881915084</v>
      </c>
      <c r="CW32" s="289">
        <v>0.16376790884024162</v>
      </c>
    </row>
    <row r="33" spans="1:101" ht="13" x14ac:dyDescent="0.3">
      <c r="A33" s="306"/>
      <c r="B33" s="9" t="s">
        <v>4</v>
      </c>
      <c r="C33" s="308" t="s">
        <v>24</v>
      </c>
      <c r="D33" s="299">
        <v>0.12577978240199977</v>
      </c>
      <c r="E33" s="286">
        <v>0.12970333529238523</v>
      </c>
      <c r="F33" s="286">
        <v>0.16556940045306673</v>
      </c>
      <c r="G33" s="286">
        <v>0.56970687875318682</v>
      </c>
      <c r="H33" s="286">
        <v>0.11413079611677553</v>
      </c>
      <c r="I33" s="286">
        <v>9.1412583550348175E-2</v>
      </c>
      <c r="J33" s="293">
        <v>9.4330582126414542E-2</v>
      </c>
      <c r="K33" s="289">
        <v>0.10279744677078977</v>
      </c>
      <c r="L33" s="289">
        <v>0.17738380536860801</v>
      </c>
      <c r="M33" s="294">
        <v>0.36475708203608553</v>
      </c>
      <c r="N33" s="293">
        <v>0.38856585490451023</v>
      </c>
      <c r="O33" s="289">
        <v>0.38295725778417034</v>
      </c>
      <c r="P33" s="289">
        <v>0.37793280158381198</v>
      </c>
      <c r="Q33" s="294">
        <v>0.27040699727952006</v>
      </c>
      <c r="R33" s="293">
        <v>0.2392235874444005</v>
      </c>
      <c r="S33" s="289">
        <v>0.25538708594456649</v>
      </c>
      <c r="T33" s="289">
        <v>0.21083343310888933</v>
      </c>
      <c r="U33" s="294">
        <v>1.6866384998582087E-2</v>
      </c>
      <c r="V33" s="293">
        <v>2.6849910480730294E-2</v>
      </c>
      <c r="W33" s="289">
        <v>2.4988819894947303E-2</v>
      </c>
      <c r="X33" s="289">
        <v>2.4311448919279187E-2</v>
      </c>
      <c r="Y33" s="294">
        <v>2.522158514138443E-2</v>
      </c>
      <c r="Z33" s="293">
        <v>6.4794473992973015E-2</v>
      </c>
      <c r="AA33" s="289">
        <v>0.10955711425495478</v>
      </c>
      <c r="AB33" s="289">
        <v>7.2034201383957774E-2</v>
      </c>
      <c r="AC33" s="294">
        <v>7.4187210072855628E-2</v>
      </c>
      <c r="AD33" s="293">
        <v>8.7020458221093763E-2</v>
      </c>
      <c r="AE33" s="289">
        <v>3.4168251016402251E-2</v>
      </c>
      <c r="AF33" s="289">
        <v>3.2906579830448181E-2</v>
      </c>
      <c r="AG33" s="294">
        <v>2.3386347108600328E-2</v>
      </c>
      <c r="AH33" s="293">
        <v>0</v>
      </c>
      <c r="AI33" s="289">
        <v>0</v>
      </c>
      <c r="AJ33" s="289">
        <v>0</v>
      </c>
      <c r="AK33" s="294">
        <v>0</v>
      </c>
      <c r="AL33" s="293">
        <v>0</v>
      </c>
      <c r="AM33" s="289">
        <v>0</v>
      </c>
      <c r="AN33" s="289">
        <v>0</v>
      </c>
      <c r="AO33" s="294">
        <v>0</v>
      </c>
      <c r="AP33" s="293">
        <v>0</v>
      </c>
      <c r="AQ33" s="289">
        <v>0</v>
      </c>
      <c r="AR33" s="289">
        <v>0</v>
      </c>
      <c r="AS33" s="294">
        <v>0</v>
      </c>
      <c r="AT33" s="293">
        <v>0</v>
      </c>
      <c r="AU33" s="289">
        <v>0</v>
      </c>
      <c r="AV33" s="289">
        <v>0</v>
      </c>
      <c r="AW33" s="294">
        <v>0</v>
      </c>
      <c r="AX33" s="293">
        <v>0</v>
      </c>
      <c r="AY33" s="289">
        <v>0</v>
      </c>
      <c r="AZ33" s="289">
        <v>0</v>
      </c>
      <c r="BA33" s="294">
        <v>0</v>
      </c>
      <c r="BB33" s="293">
        <v>0</v>
      </c>
      <c r="BC33" s="289">
        <v>0</v>
      </c>
      <c r="BD33" s="289">
        <v>0</v>
      </c>
      <c r="BE33" s="294">
        <v>0</v>
      </c>
      <c r="BF33" s="293">
        <v>0</v>
      </c>
      <c r="BG33" s="289">
        <v>0</v>
      </c>
      <c r="BH33" s="289">
        <v>0</v>
      </c>
      <c r="BI33" s="294">
        <v>0</v>
      </c>
      <c r="BJ33" s="293">
        <v>0</v>
      </c>
      <c r="BK33" s="289">
        <v>0</v>
      </c>
      <c r="BL33" s="289">
        <v>0</v>
      </c>
      <c r="BM33" s="294">
        <v>0</v>
      </c>
      <c r="BN33" s="293">
        <v>0</v>
      </c>
      <c r="BO33" s="289">
        <v>0</v>
      </c>
      <c r="BP33" s="289">
        <v>0</v>
      </c>
      <c r="BQ33" s="294">
        <v>0</v>
      </c>
      <c r="BR33" s="293">
        <v>0</v>
      </c>
      <c r="BS33" s="289">
        <v>0</v>
      </c>
      <c r="BT33" s="289">
        <v>0</v>
      </c>
      <c r="BU33" s="362">
        <v>0</v>
      </c>
      <c r="BV33" s="373">
        <v>0</v>
      </c>
      <c r="BW33" s="362">
        <v>0</v>
      </c>
      <c r="BX33" s="289">
        <v>0</v>
      </c>
      <c r="BY33" s="362">
        <v>0</v>
      </c>
      <c r="BZ33" s="408">
        <v>0</v>
      </c>
      <c r="CA33" s="289">
        <v>0</v>
      </c>
      <c r="CB33" s="289">
        <v>0</v>
      </c>
      <c r="CC33" s="409">
        <v>0</v>
      </c>
      <c r="CD33" s="396">
        <v>0</v>
      </c>
      <c r="CE33" s="289">
        <v>0</v>
      </c>
      <c r="CF33" s="289">
        <v>0</v>
      </c>
      <c r="CG33" s="289">
        <v>0</v>
      </c>
      <c r="CH33" s="289">
        <v>0</v>
      </c>
      <c r="CI33" s="289">
        <v>0</v>
      </c>
      <c r="CJ33" s="289">
        <v>0</v>
      </c>
      <c r="CK33" s="289">
        <v>0</v>
      </c>
      <c r="CL33" s="289">
        <v>0</v>
      </c>
      <c r="CM33" s="289">
        <v>0</v>
      </c>
      <c r="CN33" s="289">
        <v>0</v>
      </c>
      <c r="CO33" s="289">
        <v>0</v>
      </c>
      <c r="CP33" s="289">
        <v>0</v>
      </c>
      <c r="CQ33" s="289">
        <v>0</v>
      </c>
      <c r="CR33" s="289">
        <v>0</v>
      </c>
      <c r="CS33" s="289">
        <v>0</v>
      </c>
      <c r="CT33" s="289">
        <v>0</v>
      </c>
      <c r="CU33" s="289">
        <v>0</v>
      </c>
      <c r="CV33" s="289">
        <v>0</v>
      </c>
      <c r="CW33" s="289">
        <v>0</v>
      </c>
    </row>
    <row r="34" spans="1:101" ht="13" x14ac:dyDescent="0.3">
      <c r="A34" s="306"/>
      <c r="B34" s="9" t="s">
        <v>4</v>
      </c>
      <c r="C34" s="308" t="s">
        <v>25</v>
      </c>
      <c r="D34" s="299">
        <v>0</v>
      </c>
      <c r="E34" s="286">
        <v>0</v>
      </c>
      <c r="F34" s="286">
        <v>0</v>
      </c>
      <c r="G34" s="286">
        <v>0</v>
      </c>
      <c r="H34" s="286">
        <v>3.2042345661760429E-3</v>
      </c>
      <c r="I34" s="286">
        <v>3.3651314122722124E-3</v>
      </c>
      <c r="J34" s="293">
        <v>3.3220613293998957E-3</v>
      </c>
      <c r="K34" s="289">
        <v>3.2571049435922814E-3</v>
      </c>
      <c r="L34" s="289">
        <v>3.5440717132227935E-3</v>
      </c>
      <c r="M34" s="294">
        <v>3.4508822424559236E-3</v>
      </c>
      <c r="N34" s="293">
        <v>3.3447108918962694E-3</v>
      </c>
      <c r="O34" s="289">
        <v>1.7978392652043499E-3</v>
      </c>
      <c r="P34" s="289">
        <v>1.7564106253091568E-3</v>
      </c>
      <c r="Q34" s="294">
        <v>1.7107735660634156E-3</v>
      </c>
      <c r="R34" s="293">
        <v>1.6625649884525319E-3</v>
      </c>
      <c r="S34" s="289">
        <v>0</v>
      </c>
      <c r="T34" s="289">
        <v>0</v>
      </c>
      <c r="U34" s="294">
        <v>0</v>
      </c>
      <c r="V34" s="293">
        <v>0</v>
      </c>
      <c r="W34" s="289">
        <v>0</v>
      </c>
      <c r="X34" s="289">
        <v>0</v>
      </c>
      <c r="Y34" s="294">
        <v>0</v>
      </c>
      <c r="Z34" s="293">
        <v>0</v>
      </c>
      <c r="AA34" s="289">
        <v>0</v>
      </c>
      <c r="AB34" s="289">
        <v>0</v>
      </c>
      <c r="AC34" s="294">
        <v>0</v>
      </c>
      <c r="AD34" s="293">
        <v>0</v>
      </c>
      <c r="AE34" s="289">
        <v>0</v>
      </c>
      <c r="AF34" s="289">
        <v>0</v>
      </c>
      <c r="AG34" s="294">
        <v>0</v>
      </c>
      <c r="AH34" s="293">
        <v>0</v>
      </c>
      <c r="AI34" s="289">
        <v>0</v>
      </c>
      <c r="AJ34" s="289">
        <v>0</v>
      </c>
      <c r="AK34" s="294">
        <v>0</v>
      </c>
      <c r="AL34" s="293">
        <v>0</v>
      </c>
      <c r="AM34" s="289">
        <v>0</v>
      </c>
      <c r="AN34" s="289">
        <v>0</v>
      </c>
      <c r="AO34" s="294">
        <v>0</v>
      </c>
      <c r="AP34" s="293">
        <v>0</v>
      </c>
      <c r="AQ34" s="289">
        <v>0</v>
      </c>
      <c r="AR34" s="289">
        <v>0</v>
      </c>
      <c r="AS34" s="294">
        <v>0</v>
      </c>
      <c r="AT34" s="293">
        <v>0</v>
      </c>
      <c r="AU34" s="289">
        <v>0</v>
      </c>
      <c r="AV34" s="289">
        <v>0</v>
      </c>
      <c r="AW34" s="294">
        <v>0</v>
      </c>
      <c r="AX34" s="293">
        <v>0</v>
      </c>
      <c r="AY34" s="289">
        <v>0</v>
      </c>
      <c r="AZ34" s="289">
        <v>0</v>
      </c>
      <c r="BA34" s="294">
        <v>0</v>
      </c>
      <c r="BB34" s="293">
        <v>0</v>
      </c>
      <c r="BC34" s="289">
        <v>0</v>
      </c>
      <c r="BD34" s="289">
        <v>0</v>
      </c>
      <c r="BE34" s="294">
        <v>0</v>
      </c>
      <c r="BF34" s="293">
        <v>0</v>
      </c>
      <c r="BG34" s="289">
        <v>0</v>
      </c>
      <c r="BH34" s="289">
        <v>0</v>
      </c>
      <c r="BI34" s="294">
        <v>0</v>
      </c>
      <c r="BJ34" s="293">
        <v>0</v>
      </c>
      <c r="BK34" s="289">
        <v>0</v>
      </c>
      <c r="BL34" s="289">
        <v>0</v>
      </c>
      <c r="BM34" s="294">
        <v>0</v>
      </c>
      <c r="BN34" s="293">
        <v>0</v>
      </c>
      <c r="BO34" s="289">
        <v>0</v>
      </c>
      <c r="BP34" s="289">
        <v>0</v>
      </c>
      <c r="BQ34" s="294">
        <v>0</v>
      </c>
      <c r="BR34" s="293">
        <v>0</v>
      </c>
      <c r="BS34" s="289">
        <v>0</v>
      </c>
      <c r="BT34" s="289">
        <v>0</v>
      </c>
      <c r="BU34" s="362">
        <v>0</v>
      </c>
      <c r="BV34" s="373">
        <v>0</v>
      </c>
      <c r="BW34" s="362">
        <v>0</v>
      </c>
      <c r="BX34" s="289">
        <v>0</v>
      </c>
      <c r="BY34" s="362">
        <v>0</v>
      </c>
      <c r="BZ34" s="408">
        <v>0</v>
      </c>
      <c r="CA34" s="289">
        <v>0</v>
      </c>
      <c r="CB34" s="289">
        <v>0</v>
      </c>
      <c r="CC34" s="409">
        <v>0</v>
      </c>
      <c r="CD34" s="396">
        <v>0</v>
      </c>
      <c r="CE34" s="289">
        <v>0</v>
      </c>
      <c r="CF34" s="289">
        <v>0</v>
      </c>
      <c r="CG34" s="289">
        <v>0</v>
      </c>
      <c r="CH34" s="289">
        <v>0</v>
      </c>
      <c r="CI34" s="289">
        <v>0</v>
      </c>
      <c r="CJ34" s="289">
        <v>0</v>
      </c>
      <c r="CK34" s="289">
        <v>0</v>
      </c>
      <c r="CL34" s="289">
        <v>0</v>
      </c>
      <c r="CM34" s="289">
        <v>0</v>
      </c>
      <c r="CN34" s="289">
        <v>0</v>
      </c>
      <c r="CO34" s="289">
        <v>0</v>
      </c>
      <c r="CP34" s="289">
        <v>0</v>
      </c>
      <c r="CQ34" s="289">
        <v>0</v>
      </c>
      <c r="CR34" s="289">
        <v>0</v>
      </c>
      <c r="CS34" s="289">
        <v>0</v>
      </c>
      <c r="CT34" s="289">
        <v>0</v>
      </c>
      <c r="CU34" s="289">
        <v>0</v>
      </c>
      <c r="CV34" s="289">
        <v>0</v>
      </c>
      <c r="CW34" s="289">
        <v>0</v>
      </c>
    </row>
    <row r="35" spans="1:101" ht="13" x14ac:dyDescent="0.3">
      <c r="A35" s="306"/>
      <c r="B35" s="9" t="s">
        <v>4</v>
      </c>
      <c r="C35" s="308" t="s">
        <v>65</v>
      </c>
      <c r="D35" s="299">
        <v>1.0133010716390938</v>
      </c>
      <c r="E35" s="286">
        <v>1.4511658104434018</v>
      </c>
      <c r="F35" s="286">
        <v>2.6052732082898116</v>
      </c>
      <c r="G35" s="286">
        <v>2.4845862034118578</v>
      </c>
      <c r="H35" s="286">
        <v>3.0675190423792942</v>
      </c>
      <c r="I35" s="286">
        <v>3.9206344289712236</v>
      </c>
      <c r="J35" s="293">
        <v>3.7017717177576688</v>
      </c>
      <c r="K35" s="289">
        <v>3.750550437887517</v>
      </c>
      <c r="L35" s="289">
        <v>3.7430805671725325</v>
      </c>
      <c r="M35" s="294">
        <v>3.5829582620409908</v>
      </c>
      <c r="N35" s="293">
        <v>3.7739887818294986</v>
      </c>
      <c r="O35" s="289">
        <v>4.5611481479985141</v>
      </c>
      <c r="P35" s="289">
        <v>4.8332782811611086</v>
      </c>
      <c r="Q35" s="294">
        <v>4.5991575215125859</v>
      </c>
      <c r="R35" s="293">
        <v>4.561611811203643</v>
      </c>
      <c r="S35" s="289">
        <v>4.6220333917028222</v>
      </c>
      <c r="T35" s="289">
        <v>4.8519158979344974</v>
      </c>
      <c r="U35" s="294">
        <v>4.645992131595694</v>
      </c>
      <c r="V35" s="293">
        <v>4.8083503130400791</v>
      </c>
      <c r="W35" s="289">
        <v>5.22859612726457</v>
      </c>
      <c r="X35" s="289">
        <v>5.6579806040026517</v>
      </c>
      <c r="Y35" s="294">
        <v>6.3923467761600392</v>
      </c>
      <c r="Z35" s="293">
        <v>6.8913771905318697</v>
      </c>
      <c r="AA35" s="289">
        <v>7.1437274922005152</v>
      </c>
      <c r="AB35" s="289">
        <v>6.8138244632164628</v>
      </c>
      <c r="AC35" s="294">
        <v>6.7709720766079675</v>
      </c>
      <c r="AD35" s="293">
        <v>6.7297646819490309</v>
      </c>
      <c r="AE35" s="289">
        <v>6.9941479895846541</v>
      </c>
      <c r="AF35" s="289">
        <v>6.5350533444417813</v>
      </c>
      <c r="AG35" s="294">
        <v>6.0713243040534826</v>
      </c>
      <c r="AH35" s="293">
        <v>6.1335113472296383</v>
      </c>
      <c r="AI35" s="289">
        <v>6.7882675955537248</v>
      </c>
      <c r="AJ35" s="289">
        <v>6.7522192572266606</v>
      </c>
      <c r="AK35" s="294">
        <v>7.1044879895286153</v>
      </c>
      <c r="AL35" s="293">
        <v>7.0461877131638539</v>
      </c>
      <c r="AM35" s="289">
        <v>6.7989129760443276</v>
      </c>
      <c r="AN35" s="289">
        <v>6.6872981479864615</v>
      </c>
      <c r="AO35" s="294">
        <v>6.4814402431726039</v>
      </c>
      <c r="AP35" s="293">
        <v>6.5666368256357268</v>
      </c>
      <c r="AQ35" s="289">
        <v>6.4077837153675166</v>
      </c>
      <c r="AR35" s="289">
        <v>6.5908176719700258</v>
      </c>
      <c r="AS35" s="294">
        <v>6.576348316385336</v>
      </c>
      <c r="AT35" s="293">
        <v>6.4930815037148575</v>
      </c>
      <c r="AU35" s="289">
        <v>6.433239795518805</v>
      </c>
      <c r="AV35" s="289">
        <v>6.4334194516485717</v>
      </c>
      <c r="AW35" s="294">
        <v>6.7984841520319232</v>
      </c>
      <c r="AX35" s="293">
        <v>6.3576653356442776</v>
      </c>
      <c r="AY35" s="289">
        <v>6.1101852996524171</v>
      </c>
      <c r="AZ35" s="289">
        <v>6.1239666295982786</v>
      </c>
      <c r="BA35" s="294">
        <v>5.7120612152660231</v>
      </c>
      <c r="BB35" s="293">
        <v>5.8713003428310646</v>
      </c>
      <c r="BC35" s="289">
        <v>5.9209126368021057</v>
      </c>
      <c r="BD35" s="289">
        <v>5.702254694925565</v>
      </c>
      <c r="BE35" s="294">
        <v>5.7645529045855817</v>
      </c>
      <c r="BF35" s="293">
        <v>5.7645059368530855</v>
      </c>
      <c r="BG35" s="289">
        <v>6.1600228448013032</v>
      </c>
      <c r="BH35" s="289">
        <v>5.9664536318257051</v>
      </c>
      <c r="BI35" s="294">
        <v>5.3318201215919698</v>
      </c>
      <c r="BJ35" s="293">
        <v>6.0677107349478767</v>
      </c>
      <c r="BK35" s="289">
        <v>5.9960653173658249</v>
      </c>
      <c r="BL35" s="289">
        <v>5.8737708584365826</v>
      </c>
      <c r="BM35" s="294">
        <v>5.0978805927286723</v>
      </c>
      <c r="BN35" s="293">
        <v>4.5478598619365647</v>
      </c>
      <c r="BO35" s="289">
        <v>4.91053231304923</v>
      </c>
      <c r="BP35" s="289">
        <v>4.8141701110123805</v>
      </c>
      <c r="BQ35" s="294">
        <v>4.6538498252571348</v>
      </c>
      <c r="BR35" s="293">
        <v>4.4437227317934997</v>
      </c>
      <c r="BS35" s="289">
        <v>4.4908308633910252</v>
      </c>
      <c r="BT35" s="289">
        <v>4.4855418148757717</v>
      </c>
      <c r="BU35" s="362">
        <v>4.0538832010313923</v>
      </c>
      <c r="BV35" s="373">
        <v>4.0185948884841549</v>
      </c>
      <c r="BW35" s="362">
        <v>4.9784303611019087</v>
      </c>
      <c r="BX35" s="289">
        <v>5.1485399867225539</v>
      </c>
      <c r="BY35" s="362">
        <v>5.018115703527859</v>
      </c>
      <c r="BZ35" s="408">
        <v>4.7228891199007856</v>
      </c>
      <c r="CA35" s="289">
        <v>4.4933457234661169</v>
      </c>
      <c r="CB35" s="289">
        <v>4.2527002273376588</v>
      </c>
      <c r="CC35" s="409">
        <v>3.909504571973478</v>
      </c>
      <c r="CD35" s="396">
        <v>4.138183767423036</v>
      </c>
      <c r="CE35" s="289">
        <v>4.2683804535782253</v>
      </c>
      <c r="CF35" s="289">
        <v>4.4396599316548526</v>
      </c>
      <c r="CG35" s="289">
        <v>4.0078385025142227</v>
      </c>
      <c r="CH35" s="289">
        <v>4.8296964549976327</v>
      </c>
      <c r="CI35" s="289">
        <v>4.8951154153741028</v>
      </c>
      <c r="CJ35" s="289">
        <v>4.5983446515824564</v>
      </c>
      <c r="CK35" s="289">
        <v>4.0506475288191037</v>
      </c>
      <c r="CL35" s="289">
        <v>4.1928529484747683</v>
      </c>
      <c r="CM35" s="289">
        <v>3.737889890328324</v>
      </c>
      <c r="CN35" s="289">
        <v>3.5090556956389665</v>
      </c>
      <c r="CO35" s="289">
        <v>3.2499447350454034</v>
      </c>
      <c r="CP35" s="289">
        <v>2.9666068486986763</v>
      </c>
      <c r="CQ35" s="289">
        <v>4.6497831537155285</v>
      </c>
      <c r="CR35" s="289">
        <v>4.7577675511389925</v>
      </c>
      <c r="CS35" s="289">
        <v>3.9147301654331432</v>
      </c>
      <c r="CT35" s="289">
        <v>4.3261786528819401</v>
      </c>
      <c r="CU35" s="289">
        <v>4.4921076047658639</v>
      </c>
      <c r="CV35" s="289">
        <v>4.6237557186752447</v>
      </c>
      <c r="CW35" s="289">
        <v>4.4975913215746983</v>
      </c>
    </row>
    <row r="36" spans="1:101" ht="13" x14ac:dyDescent="0.3">
      <c r="A36" s="306"/>
      <c r="B36" s="9" t="s">
        <v>4</v>
      </c>
      <c r="C36" s="308" t="s">
        <v>54</v>
      </c>
      <c r="D36" s="299">
        <v>0.56571919946517868</v>
      </c>
      <c r="E36" s="286">
        <v>0.46780243783782405</v>
      </c>
      <c r="F36" s="286">
        <v>0.40595094643549567</v>
      </c>
      <c r="G36" s="286">
        <v>0</v>
      </c>
      <c r="H36" s="286">
        <v>0</v>
      </c>
      <c r="I36" s="286">
        <v>0</v>
      </c>
      <c r="J36" s="293">
        <v>0</v>
      </c>
      <c r="K36" s="289">
        <v>0</v>
      </c>
      <c r="L36" s="289">
        <v>0</v>
      </c>
      <c r="M36" s="294">
        <v>0</v>
      </c>
      <c r="N36" s="293">
        <v>0</v>
      </c>
      <c r="O36" s="289">
        <v>0</v>
      </c>
      <c r="P36" s="289">
        <v>0</v>
      </c>
      <c r="Q36" s="294">
        <v>0</v>
      </c>
      <c r="R36" s="293">
        <v>0</v>
      </c>
      <c r="S36" s="289">
        <v>0</v>
      </c>
      <c r="T36" s="289">
        <v>0</v>
      </c>
      <c r="U36" s="294">
        <v>0</v>
      </c>
      <c r="V36" s="293">
        <v>0</v>
      </c>
      <c r="W36" s="289">
        <v>0</v>
      </c>
      <c r="X36" s="289">
        <v>0</v>
      </c>
      <c r="Y36" s="294">
        <v>0</v>
      </c>
      <c r="Z36" s="293">
        <v>0</v>
      </c>
      <c r="AA36" s="289">
        <v>0</v>
      </c>
      <c r="AB36" s="289">
        <v>0</v>
      </c>
      <c r="AC36" s="294">
        <v>0</v>
      </c>
      <c r="AD36" s="293">
        <v>0</v>
      </c>
      <c r="AE36" s="289">
        <v>0</v>
      </c>
      <c r="AF36" s="289">
        <v>0</v>
      </c>
      <c r="AG36" s="294">
        <v>0</v>
      </c>
      <c r="AH36" s="293">
        <v>0</v>
      </c>
      <c r="AI36" s="289">
        <v>0</v>
      </c>
      <c r="AJ36" s="289">
        <v>0</v>
      </c>
      <c r="AK36" s="294">
        <v>0</v>
      </c>
      <c r="AL36" s="293">
        <v>0</v>
      </c>
      <c r="AM36" s="289">
        <v>0</v>
      </c>
      <c r="AN36" s="289">
        <v>0</v>
      </c>
      <c r="AO36" s="294">
        <v>0</v>
      </c>
      <c r="AP36" s="293">
        <v>0</v>
      </c>
      <c r="AQ36" s="289">
        <v>0</v>
      </c>
      <c r="AR36" s="289">
        <v>0</v>
      </c>
      <c r="AS36" s="294">
        <v>0</v>
      </c>
      <c r="AT36" s="293">
        <v>0</v>
      </c>
      <c r="AU36" s="289">
        <v>0</v>
      </c>
      <c r="AV36" s="289">
        <v>0</v>
      </c>
      <c r="AW36" s="294">
        <v>0</v>
      </c>
      <c r="AX36" s="293">
        <v>0</v>
      </c>
      <c r="AY36" s="289">
        <v>0</v>
      </c>
      <c r="AZ36" s="289">
        <v>0</v>
      </c>
      <c r="BA36" s="294">
        <v>0</v>
      </c>
      <c r="BB36" s="293">
        <v>0</v>
      </c>
      <c r="BC36" s="289">
        <v>0</v>
      </c>
      <c r="BD36" s="289">
        <v>0</v>
      </c>
      <c r="BE36" s="294">
        <v>0</v>
      </c>
      <c r="BF36" s="293">
        <v>0</v>
      </c>
      <c r="BG36" s="289">
        <v>0</v>
      </c>
      <c r="BH36" s="289">
        <v>0</v>
      </c>
      <c r="BI36" s="294">
        <v>0</v>
      </c>
      <c r="BJ36" s="293">
        <v>0</v>
      </c>
      <c r="BK36" s="289">
        <v>0</v>
      </c>
      <c r="BL36" s="289">
        <v>0</v>
      </c>
      <c r="BM36" s="294">
        <v>0</v>
      </c>
      <c r="BN36" s="293">
        <v>0</v>
      </c>
      <c r="BO36" s="289">
        <v>0</v>
      </c>
      <c r="BP36" s="289">
        <v>0</v>
      </c>
      <c r="BQ36" s="294">
        <v>0</v>
      </c>
      <c r="BR36" s="293">
        <v>0</v>
      </c>
      <c r="BS36" s="289">
        <v>0</v>
      </c>
      <c r="BT36" s="289">
        <v>0</v>
      </c>
      <c r="BU36" s="362">
        <v>0</v>
      </c>
      <c r="BV36" s="373">
        <v>0</v>
      </c>
      <c r="BW36" s="362">
        <v>0</v>
      </c>
      <c r="BX36" s="289">
        <v>0</v>
      </c>
      <c r="BY36" s="362">
        <v>0</v>
      </c>
      <c r="BZ36" s="408">
        <v>0</v>
      </c>
      <c r="CA36" s="289">
        <v>0</v>
      </c>
      <c r="CB36" s="289">
        <v>0</v>
      </c>
      <c r="CC36" s="409">
        <v>0</v>
      </c>
      <c r="CD36" s="396">
        <v>0</v>
      </c>
      <c r="CE36" s="289">
        <v>0</v>
      </c>
      <c r="CF36" s="289">
        <v>0</v>
      </c>
      <c r="CG36" s="289">
        <v>0</v>
      </c>
      <c r="CH36" s="289">
        <v>0</v>
      </c>
      <c r="CI36" s="289">
        <v>0</v>
      </c>
      <c r="CJ36" s="289">
        <v>0</v>
      </c>
      <c r="CK36" s="289">
        <v>0</v>
      </c>
      <c r="CL36" s="289">
        <v>0</v>
      </c>
      <c r="CM36" s="289">
        <v>0</v>
      </c>
      <c r="CN36" s="289">
        <v>0</v>
      </c>
      <c r="CO36" s="289">
        <v>0</v>
      </c>
      <c r="CP36" s="289">
        <v>0</v>
      </c>
      <c r="CQ36" s="289">
        <v>0</v>
      </c>
      <c r="CR36" s="289">
        <v>0</v>
      </c>
      <c r="CS36" s="289">
        <v>0</v>
      </c>
      <c r="CT36" s="289">
        <v>0</v>
      </c>
      <c r="CU36" s="289">
        <v>0</v>
      </c>
      <c r="CV36" s="289">
        <v>0</v>
      </c>
      <c r="CW36" s="289">
        <v>0</v>
      </c>
    </row>
    <row r="37" spans="1:101" ht="13" x14ac:dyDescent="0.3">
      <c r="A37" s="306"/>
      <c r="B37" s="9" t="s">
        <v>4</v>
      </c>
      <c r="C37" s="308" t="s">
        <v>86</v>
      </c>
      <c r="D37" s="299"/>
      <c r="E37" s="286"/>
      <c r="F37" s="286"/>
      <c r="G37" s="286"/>
      <c r="H37" s="286"/>
      <c r="I37" s="286"/>
      <c r="J37" s="293"/>
      <c r="K37" s="289"/>
      <c r="L37" s="289"/>
      <c r="M37" s="294"/>
      <c r="N37" s="293"/>
      <c r="O37" s="289"/>
      <c r="P37" s="289"/>
      <c r="Q37" s="294"/>
      <c r="R37" s="293"/>
      <c r="S37" s="289"/>
      <c r="T37" s="289"/>
      <c r="U37" s="294"/>
      <c r="V37" s="293"/>
      <c r="W37" s="289"/>
      <c r="X37" s="289"/>
      <c r="Y37" s="294"/>
      <c r="Z37" s="293"/>
      <c r="AA37" s="289"/>
      <c r="AB37" s="289"/>
      <c r="AC37" s="294"/>
      <c r="AD37" s="293"/>
      <c r="AE37" s="289"/>
      <c r="AF37" s="289"/>
      <c r="AG37" s="294"/>
      <c r="AH37" s="293"/>
      <c r="AI37" s="289"/>
      <c r="AJ37" s="289"/>
      <c r="AK37" s="294"/>
      <c r="AL37" s="293"/>
      <c r="AM37" s="289"/>
      <c r="AN37" s="289"/>
      <c r="AO37" s="294"/>
      <c r="AP37" s="293"/>
      <c r="AQ37" s="289"/>
      <c r="AR37" s="289"/>
      <c r="AS37" s="294"/>
      <c r="AT37" s="293"/>
      <c r="AU37" s="289"/>
      <c r="AV37" s="289"/>
      <c r="AW37" s="294"/>
      <c r="AX37" s="293"/>
      <c r="AY37" s="289"/>
      <c r="AZ37" s="289"/>
      <c r="BA37" s="294"/>
      <c r="BB37" s="293"/>
      <c r="BC37" s="289"/>
      <c r="BD37" s="289">
        <v>0</v>
      </c>
      <c r="BE37" s="294">
        <v>0</v>
      </c>
      <c r="BF37" s="293">
        <v>6.9927244396496849E-2</v>
      </c>
      <c r="BG37" s="289">
        <v>0.19283874293958611</v>
      </c>
      <c r="BH37" s="289">
        <v>0.25670578208879496</v>
      </c>
      <c r="BI37" s="294">
        <v>0.56040896395400197</v>
      </c>
      <c r="BJ37" s="293">
        <v>0.53749828072408468</v>
      </c>
      <c r="BK37" s="289">
        <v>0.56334799709421235</v>
      </c>
      <c r="BL37" s="289">
        <v>1.1902849208886688</v>
      </c>
      <c r="BM37" s="294">
        <v>1.2260185943572273</v>
      </c>
      <c r="BN37" s="293">
        <v>1.2731126786045817</v>
      </c>
      <c r="BO37" s="289">
        <v>1.3007620144437193</v>
      </c>
      <c r="BP37" s="289">
        <v>1.3678397521900441</v>
      </c>
      <c r="BQ37" s="294">
        <v>1.3256017667411448</v>
      </c>
      <c r="BR37" s="293">
        <v>1.2988655850206694</v>
      </c>
      <c r="BS37" s="289">
        <v>1.3022109204536447</v>
      </c>
      <c r="BT37" s="289">
        <v>1.2777787827279177</v>
      </c>
      <c r="BU37" s="362">
        <v>1.2190606075964372</v>
      </c>
      <c r="BV37" s="373">
        <v>1.2330414202529154</v>
      </c>
      <c r="BW37" s="362">
        <v>1.2807855426803585</v>
      </c>
      <c r="BX37" s="289">
        <v>1.2978979882740656</v>
      </c>
      <c r="BY37" s="362">
        <v>1.255987217351241</v>
      </c>
      <c r="BZ37" s="408">
        <v>1.3095886628495943</v>
      </c>
      <c r="CA37" s="289">
        <v>1.4325231930476598</v>
      </c>
      <c r="CB37" s="289">
        <v>1.5302107372955873</v>
      </c>
      <c r="CC37" s="409">
        <v>1.3966437401185583</v>
      </c>
      <c r="CD37" s="396">
        <v>1.4275184121445244</v>
      </c>
      <c r="CE37" s="289">
        <v>1.5962945854587258</v>
      </c>
      <c r="CF37" s="289">
        <v>1.6711764562071711</v>
      </c>
      <c r="CG37" s="289">
        <v>1.4041017043133508</v>
      </c>
      <c r="CH37" s="289">
        <v>1.4642837982246271</v>
      </c>
      <c r="CI37" s="289">
        <v>1.3944645936177646</v>
      </c>
      <c r="CJ37" s="289">
        <v>1.4130087288849988</v>
      </c>
      <c r="CK37" s="289">
        <v>1.1972821572258547</v>
      </c>
      <c r="CL37" s="289">
        <v>1.2206910927716339</v>
      </c>
      <c r="CM37" s="289">
        <v>1.2032286443107105</v>
      </c>
      <c r="CN37" s="289">
        <v>1.2940704276763895</v>
      </c>
      <c r="CO37" s="289">
        <v>1.16765066725245</v>
      </c>
      <c r="CP37" s="289">
        <v>1.2960441727165926</v>
      </c>
      <c r="CQ37" s="289">
        <v>1.3882842796754324</v>
      </c>
      <c r="CR37" s="289">
        <v>1.4435891561897702</v>
      </c>
      <c r="CS37" s="289">
        <v>1.457566848855709</v>
      </c>
      <c r="CT37" s="289">
        <v>1.3719265628885786</v>
      </c>
      <c r="CU37" s="289">
        <v>1.4579145060542504</v>
      </c>
      <c r="CV37" s="289">
        <v>1.5158660045022361</v>
      </c>
      <c r="CW37" s="289">
        <v>1.4977391014416044</v>
      </c>
    </row>
    <row r="38" spans="1:101" ht="17.25" customHeight="1" x14ac:dyDescent="0.3">
      <c r="A38" s="306"/>
      <c r="B38" s="9"/>
      <c r="C38" s="308"/>
      <c r="D38" s="299"/>
      <c r="E38" s="286"/>
      <c r="F38" s="286"/>
      <c r="G38" s="286"/>
      <c r="H38" s="286"/>
      <c r="I38" s="286"/>
      <c r="J38" s="293"/>
      <c r="K38" s="289"/>
      <c r="L38" s="289"/>
      <c r="M38" s="294"/>
      <c r="N38" s="293"/>
      <c r="O38" s="289"/>
      <c r="P38" s="289"/>
      <c r="Q38" s="294"/>
      <c r="R38" s="293"/>
      <c r="S38" s="289"/>
      <c r="T38" s="289"/>
      <c r="U38" s="294"/>
      <c r="V38" s="293"/>
      <c r="W38" s="289"/>
      <c r="X38" s="289"/>
      <c r="Y38" s="294"/>
      <c r="Z38" s="293"/>
      <c r="AA38" s="289"/>
      <c r="AB38" s="289"/>
      <c r="AC38" s="294"/>
      <c r="AD38" s="293"/>
      <c r="AE38" s="289"/>
      <c r="AF38" s="289"/>
      <c r="AG38" s="294"/>
      <c r="AH38" s="293"/>
      <c r="AI38" s="289"/>
      <c r="AJ38" s="289"/>
      <c r="AK38" s="294"/>
      <c r="AL38" s="293"/>
      <c r="AM38" s="289"/>
      <c r="AN38" s="289"/>
      <c r="AO38" s="294"/>
      <c r="AP38" s="293"/>
      <c r="AQ38" s="289"/>
      <c r="AR38" s="289"/>
      <c r="AS38" s="294"/>
      <c r="AT38" s="293"/>
      <c r="AU38" s="289"/>
      <c r="AV38" s="289"/>
      <c r="AW38" s="294"/>
      <c r="AX38" s="293"/>
      <c r="AY38" s="289"/>
      <c r="AZ38" s="289"/>
      <c r="BA38" s="294"/>
      <c r="BB38" s="293"/>
      <c r="BC38" s="289"/>
      <c r="BD38" s="289"/>
      <c r="BE38" s="294"/>
      <c r="BF38" s="293"/>
      <c r="BG38" s="289"/>
      <c r="BH38" s="289"/>
      <c r="BI38" s="294"/>
      <c r="BJ38" s="293"/>
      <c r="BK38" s="289"/>
      <c r="BL38" s="289"/>
      <c r="BM38" s="294"/>
      <c r="BN38" s="293"/>
      <c r="BO38" s="289"/>
      <c r="BP38" s="289"/>
      <c r="BQ38" s="294"/>
      <c r="BR38" s="293"/>
      <c r="BS38" s="289"/>
      <c r="BT38" s="289"/>
      <c r="BU38" s="362"/>
      <c r="BV38" s="373"/>
      <c r="BW38" s="362"/>
      <c r="BX38" s="289"/>
      <c r="BY38" s="362"/>
      <c r="BZ38" s="408"/>
      <c r="CA38" s="289"/>
      <c r="CB38" s="289"/>
      <c r="CC38" s="409"/>
      <c r="CD38" s="396"/>
      <c r="CE38" s="289"/>
      <c r="CF38" s="289"/>
      <c r="CG38" s="289"/>
      <c r="CH38" s="289"/>
      <c r="CI38" s="289"/>
      <c r="CJ38" s="289"/>
      <c r="CK38" s="289"/>
      <c r="CL38" s="289"/>
      <c r="CM38" s="289"/>
      <c r="CN38" s="289"/>
      <c r="CO38" s="289"/>
      <c r="CP38" s="289"/>
      <c r="CQ38" s="289"/>
      <c r="CR38" s="289"/>
      <c r="CS38" s="289"/>
      <c r="CT38" s="289"/>
      <c r="CU38" s="289"/>
      <c r="CV38" s="289"/>
      <c r="CW38" s="289"/>
    </row>
    <row r="39" spans="1:101" ht="13" x14ac:dyDescent="0.3">
      <c r="A39" s="336" t="s">
        <v>106</v>
      </c>
      <c r="B39" s="310"/>
      <c r="C39" s="311"/>
      <c r="D39" s="312">
        <v>5.7537862464338918</v>
      </c>
      <c r="E39" s="313">
        <v>6.6054150603118078</v>
      </c>
      <c r="F39" s="313">
        <v>8.5896187431443352</v>
      </c>
      <c r="G39" s="313">
        <v>9.5973600764287159</v>
      </c>
      <c r="H39" s="313">
        <v>11.211150350400548</v>
      </c>
      <c r="I39" s="313">
        <v>11.916913870311705</v>
      </c>
      <c r="J39" s="314">
        <v>10.718816860758656</v>
      </c>
      <c r="K39" s="315">
        <v>10.365734273904554</v>
      </c>
      <c r="L39" s="315">
        <v>11.578330379273845</v>
      </c>
      <c r="M39" s="316">
        <v>12.190833473873525</v>
      </c>
      <c r="N39" s="314">
        <v>11.732695066012271</v>
      </c>
      <c r="O39" s="315">
        <v>12.125787077519092</v>
      </c>
      <c r="P39" s="315">
        <v>11.848856071319398</v>
      </c>
      <c r="Q39" s="316">
        <v>11.603313542216341</v>
      </c>
      <c r="R39" s="314">
        <v>10.271468552694085</v>
      </c>
      <c r="S39" s="315">
        <v>11.10190855388862</v>
      </c>
      <c r="T39" s="315">
        <v>10.262087310559581</v>
      </c>
      <c r="U39" s="316">
        <v>10.540152275181175</v>
      </c>
      <c r="V39" s="314">
        <v>10.112016851582219</v>
      </c>
      <c r="W39" s="315">
        <v>9.7642925019471711</v>
      </c>
      <c r="X39" s="315">
        <v>10.79823307869148</v>
      </c>
      <c r="Y39" s="316">
        <v>11.843992186836537</v>
      </c>
      <c r="Z39" s="314">
        <v>11.284166037319167</v>
      </c>
      <c r="AA39" s="315">
        <v>11.600017275966216</v>
      </c>
      <c r="AB39" s="315">
        <v>11.178715080362799</v>
      </c>
      <c r="AC39" s="316">
        <v>11.555261386736245</v>
      </c>
      <c r="AD39" s="314">
        <v>11.970985292952532</v>
      </c>
      <c r="AE39" s="315">
        <v>11.372186946832837</v>
      </c>
      <c r="AF39" s="315">
        <v>10.455381661103864</v>
      </c>
      <c r="AG39" s="316">
        <v>11.492526929441308</v>
      </c>
      <c r="AH39" s="314">
        <v>10.202573441881036</v>
      </c>
      <c r="AI39" s="315">
        <v>10.613051468369957</v>
      </c>
      <c r="AJ39" s="315">
        <v>10.720293885331039</v>
      </c>
      <c r="AK39" s="316">
        <v>10.956810203809985</v>
      </c>
      <c r="AL39" s="314">
        <v>9.9713382967635162</v>
      </c>
      <c r="AM39" s="315">
        <v>9.5755357931674752</v>
      </c>
      <c r="AN39" s="315">
        <v>9.5476412868484406</v>
      </c>
      <c r="AO39" s="316">
        <v>10.440932037696022</v>
      </c>
      <c r="AP39" s="314">
        <v>10.021524370488498</v>
      </c>
      <c r="AQ39" s="315">
        <v>9.0573802200133358</v>
      </c>
      <c r="AR39" s="315">
        <v>9.3020849847550373</v>
      </c>
      <c r="AS39" s="316">
        <v>10.646972380429039</v>
      </c>
      <c r="AT39" s="314">
        <v>8.6689241497352683</v>
      </c>
      <c r="AU39" s="315">
        <v>8.5599441745638742</v>
      </c>
      <c r="AV39" s="315">
        <v>8.4961588058071982</v>
      </c>
      <c r="AW39" s="316">
        <v>9.0061165185824539</v>
      </c>
      <c r="AX39" s="314">
        <v>8.213502767316859</v>
      </c>
      <c r="AY39" s="315">
        <v>7.9376519771576621</v>
      </c>
      <c r="AZ39" s="315">
        <v>7.9460805583384424</v>
      </c>
      <c r="BA39" s="316">
        <v>8.0042807103779339</v>
      </c>
      <c r="BB39" s="314">
        <v>8.2967759717489251</v>
      </c>
      <c r="BC39" s="315">
        <v>7.8609820498123337</v>
      </c>
      <c r="BD39" s="315">
        <v>7.6553737672344706</v>
      </c>
      <c r="BE39" s="316">
        <v>8.4785398407456896</v>
      </c>
      <c r="BF39" s="314">
        <v>7.5713437079014767</v>
      </c>
      <c r="BG39" s="315">
        <v>8.1003922613735391</v>
      </c>
      <c r="BH39" s="315">
        <v>8.126065367464177</v>
      </c>
      <c r="BI39" s="316">
        <v>7.5002937987458678</v>
      </c>
      <c r="BJ39" s="314">
        <v>7.8821083302409898</v>
      </c>
      <c r="BK39" s="315">
        <v>7.3975330744119656</v>
      </c>
      <c r="BL39" s="315">
        <v>8.1979147045079905</v>
      </c>
      <c r="BM39" s="316">
        <v>8.0473089081504696</v>
      </c>
      <c r="BN39" s="314">
        <v>8.2955047959550363</v>
      </c>
      <c r="BO39" s="315">
        <v>9.0456640092709488</v>
      </c>
      <c r="BP39" s="315">
        <v>8.8511933589510292</v>
      </c>
      <c r="BQ39" s="316">
        <v>8.6894706806386157</v>
      </c>
      <c r="BR39" s="314">
        <v>8.0114569142930989</v>
      </c>
      <c r="BS39" s="315">
        <v>7.8278630709804755</v>
      </c>
      <c r="BT39" s="315">
        <v>7.9155802695398094</v>
      </c>
      <c r="BU39" s="364">
        <v>7.8829120611082226</v>
      </c>
      <c r="BV39" s="375">
        <v>7.7301712482602287</v>
      </c>
      <c r="BW39" s="364">
        <v>8.7548990313318455</v>
      </c>
      <c r="BX39" s="315">
        <v>8.8482571026898214</v>
      </c>
      <c r="BY39" s="364">
        <v>8.9533661227818051</v>
      </c>
      <c r="BZ39" s="412">
        <v>8.5331174532168443</v>
      </c>
      <c r="CA39" s="315">
        <v>8.4547745458259538</v>
      </c>
      <c r="CB39" s="315">
        <v>8.6725210851674781</v>
      </c>
      <c r="CC39" s="413">
        <v>8.0069162309078621</v>
      </c>
      <c r="CD39" s="398">
        <v>9.3035409574352119</v>
      </c>
      <c r="CE39" s="315">
        <v>9.3602239231054849</v>
      </c>
      <c r="CF39" s="315">
        <v>9.9230373294647798</v>
      </c>
      <c r="CG39" s="315">
        <v>9.2286055503311832</v>
      </c>
      <c r="CH39" s="315">
        <v>9.9301168375528697</v>
      </c>
      <c r="CI39" s="315">
        <v>9.7698273312070096</v>
      </c>
      <c r="CJ39" s="315">
        <v>8.8534083733761246</v>
      </c>
      <c r="CK39" s="315">
        <v>8.5118433639778086</v>
      </c>
      <c r="CL39" s="315">
        <v>8.2521572962550067</v>
      </c>
      <c r="CM39" s="315">
        <v>7.6872167698669003</v>
      </c>
      <c r="CN39" s="315">
        <v>7.5813005569299197</v>
      </c>
      <c r="CO39" s="315">
        <v>8.0325900149581297</v>
      </c>
      <c r="CP39" s="315">
        <v>7.9606747623028875</v>
      </c>
      <c r="CQ39" s="315">
        <v>9.776057633647417</v>
      </c>
      <c r="CR39" s="315">
        <v>9.6089113090114768</v>
      </c>
      <c r="CS39" s="315">
        <v>8.9044143239730875</v>
      </c>
      <c r="CT39" s="315">
        <v>9.5930289780185376</v>
      </c>
      <c r="CU39" s="315">
        <v>9.7865325814954254</v>
      </c>
      <c r="CV39" s="315">
        <v>9.8997837052744284</v>
      </c>
      <c r="CW39" s="315">
        <v>10.298013600762898</v>
      </c>
    </row>
    <row r="40" spans="1:101" ht="3" customHeight="1" x14ac:dyDescent="0.25">
      <c r="A40" s="306"/>
      <c r="B40" s="11"/>
      <c r="C40" s="307"/>
      <c r="D40" s="300"/>
      <c r="E40" s="287"/>
      <c r="F40" s="287"/>
      <c r="G40" s="287"/>
      <c r="H40" s="287"/>
      <c r="I40" s="287"/>
      <c r="J40" s="295"/>
      <c r="K40" s="290"/>
      <c r="L40" s="290"/>
      <c r="M40" s="296"/>
      <c r="N40" s="295"/>
      <c r="O40" s="290"/>
      <c r="P40" s="290"/>
      <c r="Q40" s="296"/>
      <c r="R40" s="295"/>
      <c r="S40" s="290"/>
      <c r="T40" s="290"/>
      <c r="U40" s="296"/>
      <c r="V40" s="295"/>
      <c r="W40" s="290"/>
      <c r="X40" s="290"/>
      <c r="Y40" s="296"/>
      <c r="Z40" s="295"/>
      <c r="AA40" s="290"/>
      <c r="AB40" s="290"/>
      <c r="AC40" s="296"/>
      <c r="AD40" s="295"/>
      <c r="AE40" s="290"/>
      <c r="AF40" s="290"/>
      <c r="AG40" s="296"/>
      <c r="AH40" s="295"/>
      <c r="AI40" s="290"/>
      <c r="AJ40" s="290"/>
      <c r="AK40" s="296"/>
      <c r="AL40" s="295"/>
      <c r="AM40" s="290"/>
      <c r="AN40" s="290"/>
      <c r="AO40" s="296"/>
      <c r="AP40" s="295"/>
      <c r="AQ40" s="290"/>
      <c r="AR40" s="290"/>
      <c r="AS40" s="296"/>
      <c r="AT40" s="295"/>
      <c r="AU40" s="290"/>
      <c r="AV40" s="290"/>
      <c r="AW40" s="296"/>
      <c r="AX40" s="295"/>
      <c r="AY40" s="290"/>
      <c r="AZ40" s="290"/>
      <c r="BA40" s="296"/>
      <c r="BB40" s="295"/>
      <c r="BC40" s="290"/>
      <c r="BD40" s="290"/>
      <c r="BE40" s="296"/>
      <c r="BF40" s="295"/>
      <c r="BG40" s="290"/>
      <c r="BH40" s="290"/>
      <c r="BI40" s="296"/>
      <c r="BJ40" s="295"/>
      <c r="BK40" s="290"/>
      <c r="BL40" s="290"/>
      <c r="BM40" s="296"/>
      <c r="BN40" s="295"/>
      <c r="BO40" s="290"/>
      <c r="BP40" s="290"/>
      <c r="BQ40" s="296"/>
      <c r="BR40" s="295"/>
      <c r="BS40" s="290"/>
      <c r="BT40" s="290"/>
      <c r="BU40" s="363"/>
      <c r="BV40" s="374"/>
      <c r="BW40" s="363"/>
      <c r="BX40" s="290"/>
      <c r="BY40" s="363"/>
      <c r="BZ40" s="410"/>
      <c r="CA40" s="290"/>
      <c r="CB40" s="290"/>
      <c r="CC40" s="411"/>
      <c r="CD40" s="397"/>
      <c r="CE40" s="290"/>
      <c r="CF40" s="290"/>
      <c r="CG40" s="290"/>
      <c r="CH40" s="290"/>
      <c r="CI40" s="290"/>
      <c r="CJ40" s="290"/>
      <c r="CK40" s="290"/>
      <c r="CL40" s="290"/>
      <c r="CM40" s="290"/>
      <c r="CN40" s="290"/>
      <c r="CO40" s="290"/>
      <c r="CP40" s="290"/>
      <c r="CQ40" s="290"/>
      <c r="CR40" s="290"/>
      <c r="CS40" s="290"/>
      <c r="CT40" s="290"/>
      <c r="CU40" s="290"/>
      <c r="CV40" s="290"/>
      <c r="CW40" s="290"/>
    </row>
    <row r="41" spans="1:101" ht="13" x14ac:dyDescent="0.3">
      <c r="A41" s="335" t="s">
        <v>73</v>
      </c>
      <c r="B41" s="310"/>
      <c r="C41" s="311"/>
      <c r="D41" s="312">
        <v>19.3018613554284</v>
      </c>
      <c r="E41" s="313">
        <v>22.601148402213333</v>
      </c>
      <c r="F41" s="313">
        <v>24.763732680949119</v>
      </c>
      <c r="G41" s="313">
        <v>32.697938856945257</v>
      </c>
      <c r="H41" s="313">
        <v>37.434272149980103</v>
      </c>
      <c r="I41" s="313">
        <v>40.83220981577324</v>
      </c>
      <c r="J41" s="314">
        <v>40.820879407868254</v>
      </c>
      <c r="K41" s="315">
        <v>43.267589835108765</v>
      </c>
      <c r="L41" s="315">
        <v>46.22105646765165</v>
      </c>
      <c r="M41" s="316">
        <v>47.296756235706752</v>
      </c>
      <c r="N41" s="314">
        <v>48.107435988949291</v>
      </c>
      <c r="O41" s="315">
        <v>45.87457651970194</v>
      </c>
      <c r="P41" s="315">
        <v>45.994822057523194</v>
      </c>
      <c r="Q41" s="316">
        <v>45.30811978262831</v>
      </c>
      <c r="R41" s="314">
        <v>44.922535171651674</v>
      </c>
      <c r="S41" s="315">
        <v>43.672570148339723</v>
      </c>
      <c r="T41" s="315">
        <v>42.584451783018594</v>
      </c>
      <c r="U41" s="316">
        <v>41.473402565499512</v>
      </c>
      <c r="V41" s="314">
        <v>42.833741237617197</v>
      </c>
      <c r="W41" s="315">
        <v>40.544205982943595</v>
      </c>
      <c r="X41" s="315">
        <v>38.730280811608218</v>
      </c>
      <c r="Y41" s="316">
        <v>38.594082005419857</v>
      </c>
      <c r="Z41" s="314">
        <v>39.1152323267128</v>
      </c>
      <c r="AA41" s="315">
        <v>39.715104365331058</v>
      </c>
      <c r="AB41" s="315">
        <v>37.713167331998434</v>
      </c>
      <c r="AC41" s="316">
        <v>36.202175389860599</v>
      </c>
      <c r="AD41" s="314">
        <v>35.923101921896937</v>
      </c>
      <c r="AE41" s="315">
        <v>35.108579752288421</v>
      </c>
      <c r="AF41" s="315">
        <v>34.781216438645053</v>
      </c>
      <c r="AG41" s="316">
        <v>32.566312693370406</v>
      </c>
      <c r="AH41" s="314">
        <v>31.835077643815779</v>
      </c>
      <c r="AI41" s="315">
        <v>30.949824512442806</v>
      </c>
      <c r="AJ41" s="315">
        <v>31.720224138198724</v>
      </c>
      <c r="AK41" s="316">
        <v>31.945001548894403</v>
      </c>
      <c r="AL41" s="314">
        <v>34.98591329110829</v>
      </c>
      <c r="AM41" s="315">
        <v>33.785781651424415</v>
      </c>
      <c r="AN41" s="315">
        <v>32.603108691770373</v>
      </c>
      <c r="AO41" s="316">
        <v>35.059327432577504</v>
      </c>
      <c r="AP41" s="314">
        <v>35.533931153660234</v>
      </c>
      <c r="AQ41" s="315">
        <v>36.027332947239088</v>
      </c>
      <c r="AR41" s="315">
        <v>34.813178517300571</v>
      </c>
      <c r="AS41" s="316">
        <v>35.466626878517097</v>
      </c>
      <c r="AT41" s="314">
        <v>34.872951928688025</v>
      </c>
      <c r="AU41" s="315">
        <v>32.636785878784274</v>
      </c>
      <c r="AV41" s="315">
        <v>33.732319241545369</v>
      </c>
      <c r="AW41" s="316">
        <v>33.912187776305736</v>
      </c>
      <c r="AX41" s="314">
        <v>32.281178825642314</v>
      </c>
      <c r="AY41" s="315">
        <v>31.611421626760212</v>
      </c>
      <c r="AZ41" s="315">
        <v>30.960847512062841</v>
      </c>
      <c r="BA41" s="316">
        <v>32.278848424721382</v>
      </c>
      <c r="BB41" s="314">
        <v>32.503714544458703</v>
      </c>
      <c r="BC41" s="315">
        <v>32.386944663500607</v>
      </c>
      <c r="BD41" s="315">
        <v>33.692963872258979</v>
      </c>
      <c r="BE41" s="316">
        <v>34.193184769961199</v>
      </c>
      <c r="BF41" s="314">
        <v>34.974377205999396</v>
      </c>
      <c r="BG41" s="315">
        <v>33.674169947353533</v>
      </c>
      <c r="BH41" s="315">
        <v>34.716870811286476</v>
      </c>
      <c r="BI41" s="316">
        <v>38.401027510969037</v>
      </c>
      <c r="BJ41" s="314">
        <v>39.156761049883428</v>
      </c>
      <c r="BK41" s="315">
        <v>39.8707131558699</v>
      </c>
      <c r="BL41" s="315">
        <v>43.389098091975299</v>
      </c>
      <c r="BM41" s="316">
        <v>42.800566624477668</v>
      </c>
      <c r="BN41" s="314">
        <v>43.190269386219924</v>
      </c>
      <c r="BO41" s="315">
        <v>41.913326146312187</v>
      </c>
      <c r="BP41" s="315">
        <v>42.264742096579404</v>
      </c>
      <c r="BQ41" s="316">
        <v>42.872477140162403</v>
      </c>
      <c r="BR41" s="314">
        <v>43.511722970427165</v>
      </c>
      <c r="BS41" s="315">
        <v>43.598516526625666</v>
      </c>
      <c r="BT41" s="315">
        <v>44.110403559371456</v>
      </c>
      <c r="BU41" s="364">
        <v>44.278038660278561</v>
      </c>
      <c r="BV41" s="375">
        <v>43.394889777653844</v>
      </c>
      <c r="BW41" s="364">
        <v>44.195361602872566</v>
      </c>
      <c r="BX41" s="315">
        <v>44.981320028293894</v>
      </c>
      <c r="BY41" s="364">
        <v>45.859318907317075</v>
      </c>
      <c r="BZ41" s="412">
        <v>47.158445043331362</v>
      </c>
      <c r="CA41" s="315">
        <v>49.594836689472572</v>
      </c>
      <c r="CB41" s="315">
        <v>49.717593652652155</v>
      </c>
      <c r="CC41" s="413">
        <v>47.648441475209928</v>
      </c>
      <c r="CD41" s="398">
        <v>52.864401438640122</v>
      </c>
      <c r="CE41" s="315">
        <v>57.565794076000806</v>
      </c>
      <c r="CF41" s="315">
        <v>62.601843476865042</v>
      </c>
      <c r="CG41" s="315">
        <v>62.16381906598555</v>
      </c>
      <c r="CH41" s="315">
        <v>64.091158047190092</v>
      </c>
      <c r="CI41" s="315">
        <v>63.179200013389803</v>
      </c>
      <c r="CJ41" s="315">
        <v>62.224407885972951</v>
      </c>
      <c r="CK41" s="315">
        <v>60.933822426768494</v>
      </c>
      <c r="CL41" s="315">
        <v>58.725867827716058</v>
      </c>
      <c r="CM41" s="315">
        <v>58.101345979142472</v>
      </c>
      <c r="CN41" s="315">
        <v>58.857630378247265</v>
      </c>
      <c r="CO41" s="315">
        <v>59.805136172761266</v>
      </c>
      <c r="CP41" s="315">
        <v>58.862324594387971</v>
      </c>
      <c r="CQ41" s="315">
        <v>54.755307412961692</v>
      </c>
      <c r="CR41" s="315">
        <v>54.060081198038972</v>
      </c>
      <c r="CS41" s="315">
        <v>53.978142666992817</v>
      </c>
      <c r="CT41" s="315">
        <v>54.457278616736517</v>
      </c>
      <c r="CU41" s="315">
        <v>56.092254260814272</v>
      </c>
      <c r="CV41" s="315">
        <v>56.621901129419015</v>
      </c>
      <c r="CW41" s="315">
        <v>57.638570812392913</v>
      </c>
    </row>
    <row r="42" spans="1:101" ht="14.25" customHeight="1" x14ac:dyDescent="0.3">
      <c r="A42" s="260" t="s">
        <v>82</v>
      </c>
      <c r="B42" s="322"/>
      <c r="C42" s="323"/>
      <c r="D42" s="317">
        <v>17.537633091369461</v>
      </c>
      <c r="E42" s="318">
        <v>20.630403858970471</v>
      </c>
      <c r="F42" s="318">
        <v>22.834377586794673</v>
      </c>
      <c r="G42" s="318">
        <v>30.135172493649648</v>
      </c>
      <c r="H42" s="318">
        <v>35.472033235026139</v>
      </c>
      <c r="I42" s="318">
        <v>39.406738045714711</v>
      </c>
      <c r="J42" s="319">
        <v>39.093954397951691</v>
      </c>
      <c r="K42" s="320">
        <v>41.640669919200967</v>
      </c>
      <c r="L42" s="320">
        <v>44.83594879000713</v>
      </c>
      <c r="M42" s="321">
        <v>45.613689188563583</v>
      </c>
      <c r="N42" s="319">
        <v>46.226245998430507</v>
      </c>
      <c r="O42" s="320">
        <v>43.910666227877989</v>
      </c>
      <c r="P42" s="320">
        <v>44.169586610956408</v>
      </c>
      <c r="Q42" s="321">
        <v>43.998109567336222</v>
      </c>
      <c r="R42" s="319">
        <v>43.208376945604883</v>
      </c>
      <c r="S42" s="320">
        <v>41.590439379732025</v>
      </c>
      <c r="T42" s="320">
        <v>40.890651817766496</v>
      </c>
      <c r="U42" s="321">
        <v>39.686304186946266</v>
      </c>
      <c r="V42" s="319">
        <v>40.136859067964238</v>
      </c>
      <c r="W42" s="320">
        <v>38.282187889301319</v>
      </c>
      <c r="X42" s="320">
        <v>36.895701596425774</v>
      </c>
      <c r="Y42" s="321">
        <v>37.198090787576213</v>
      </c>
      <c r="Z42" s="319">
        <v>36.761095446490827</v>
      </c>
      <c r="AA42" s="320">
        <v>37.318568752004985</v>
      </c>
      <c r="AB42" s="320">
        <v>35.792793986023582</v>
      </c>
      <c r="AC42" s="321">
        <v>34.632327327471309</v>
      </c>
      <c r="AD42" s="319">
        <v>33.512522707783987</v>
      </c>
      <c r="AE42" s="320">
        <v>32.556569370132898</v>
      </c>
      <c r="AF42" s="320">
        <v>32.668827418599413</v>
      </c>
      <c r="AG42" s="321">
        <v>31.521978568905539</v>
      </c>
      <c r="AH42" s="319">
        <v>30.908932849469956</v>
      </c>
      <c r="AI42" s="320">
        <v>30.006339529555081</v>
      </c>
      <c r="AJ42" s="320">
        <v>30.783928358844946</v>
      </c>
      <c r="AK42" s="321">
        <v>30.828195095876236</v>
      </c>
      <c r="AL42" s="319">
        <v>34.180239488816419</v>
      </c>
      <c r="AM42" s="320">
        <v>33.01434301629422</v>
      </c>
      <c r="AN42" s="320">
        <v>31.898753166520343</v>
      </c>
      <c r="AO42" s="321">
        <v>33.702783154767211</v>
      </c>
      <c r="AP42" s="319">
        <v>35.19805018448946</v>
      </c>
      <c r="AQ42" s="320">
        <v>35.666093092731131</v>
      </c>
      <c r="AR42" s="320">
        <v>34.509452002741341</v>
      </c>
      <c r="AS42" s="321">
        <v>34.31157181758573</v>
      </c>
      <c r="AT42" s="319">
        <v>34.337983256790508</v>
      </c>
      <c r="AU42" s="320">
        <v>32.353674144768753</v>
      </c>
      <c r="AV42" s="320">
        <v>33.490113835987586</v>
      </c>
      <c r="AW42" s="321">
        <v>32.309831434546695</v>
      </c>
      <c r="AX42" s="319">
        <v>31.621969198312261</v>
      </c>
      <c r="AY42" s="320">
        <v>31.070466611565546</v>
      </c>
      <c r="AZ42" s="320">
        <v>30.440608221145659</v>
      </c>
      <c r="BA42" s="321">
        <v>30.531857404473548</v>
      </c>
      <c r="BB42" s="319">
        <v>31.131485414745757</v>
      </c>
      <c r="BC42" s="320">
        <v>31.280895159487088</v>
      </c>
      <c r="BD42" s="320">
        <v>32.730851426365639</v>
      </c>
      <c r="BE42" s="321">
        <v>32.4673730149091</v>
      </c>
      <c r="BF42" s="319">
        <v>33.784691239499303</v>
      </c>
      <c r="BG42" s="320">
        <v>32.662644590138235</v>
      </c>
      <c r="BH42" s="320">
        <v>33.647905194149054</v>
      </c>
      <c r="BI42" s="321">
        <v>36.496927044598273</v>
      </c>
      <c r="BJ42" s="319">
        <v>37.652078722448643</v>
      </c>
      <c r="BK42" s="320">
        <v>38.35817318122654</v>
      </c>
      <c r="BL42" s="320">
        <v>41.353951805536632</v>
      </c>
      <c r="BM42" s="321">
        <v>40.589315530131252</v>
      </c>
      <c r="BN42" s="319">
        <v>42.338435226122868</v>
      </c>
      <c r="BO42" s="320">
        <v>41.096639421873945</v>
      </c>
      <c r="BP42" s="320">
        <v>41.446006986937192</v>
      </c>
      <c r="BQ42" s="321">
        <v>42.226230298260084</v>
      </c>
      <c r="BR42" s="319">
        <v>43.007408007966006</v>
      </c>
      <c r="BS42" s="320">
        <v>43.051195244687754</v>
      </c>
      <c r="BT42" s="320">
        <v>43.387145967959832</v>
      </c>
      <c r="BU42" s="365">
        <v>43.864759701515219</v>
      </c>
      <c r="BV42" s="376">
        <v>43.314590446306362</v>
      </c>
      <c r="BW42" s="365">
        <v>44.122253863777892</v>
      </c>
      <c r="BX42" s="320">
        <v>44.885788595616674</v>
      </c>
      <c r="BY42" s="365">
        <v>45.774618388823534</v>
      </c>
      <c r="BZ42" s="414">
        <v>46.86976313868017</v>
      </c>
      <c r="CA42" s="320">
        <v>49.25447189457072</v>
      </c>
      <c r="CB42" s="320">
        <v>49.340594875163745</v>
      </c>
      <c r="CC42" s="415">
        <v>47.621074077122131</v>
      </c>
      <c r="CD42" s="399">
        <v>52.508202572794318</v>
      </c>
      <c r="CE42" s="320">
        <v>56.905324206766863</v>
      </c>
      <c r="CF42" s="320">
        <v>61.216038105293094</v>
      </c>
      <c r="CG42" s="320">
        <v>62.147914126481282</v>
      </c>
      <c r="CH42" s="320">
        <v>63.458690568386054</v>
      </c>
      <c r="CI42" s="320">
        <v>62.522763034488328</v>
      </c>
      <c r="CJ42" s="320">
        <v>61.684566255774357</v>
      </c>
      <c r="CK42" s="320">
        <v>60.900366164836164</v>
      </c>
      <c r="CL42" s="320">
        <v>58.318231723987992</v>
      </c>
      <c r="CM42" s="320">
        <v>57.621455057144367</v>
      </c>
      <c r="CN42" s="320">
        <v>58.552638225899315</v>
      </c>
      <c r="CO42" s="320">
        <v>59.786340970333761</v>
      </c>
      <c r="CP42" s="320">
        <v>58.577359480740256</v>
      </c>
      <c r="CQ42" s="320">
        <v>54.443503149810077</v>
      </c>
      <c r="CR42" s="320">
        <v>53.761288971545994</v>
      </c>
      <c r="CS42" s="320">
        <v>53.959449873316132</v>
      </c>
      <c r="CT42" s="320">
        <v>54.176344037834809</v>
      </c>
      <c r="CU42" s="320">
        <v>55.779993473819779</v>
      </c>
      <c r="CV42" s="320">
        <v>56.381626056346803</v>
      </c>
      <c r="CW42" s="320">
        <v>57.614413846508015</v>
      </c>
    </row>
    <row r="43" spans="1:101" ht="13" x14ac:dyDescent="0.3">
      <c r="A43" s="306"/>
      <c r="B43" s="9" t="s">
        <v>4</v>
      </c>
      <c r="C43" s="307" t="s">
        <v>41</v>
      </c>
      <c r="D43" s="299">
        <v>0.88643680124576518</v>
      </c>
      <c r="E43" s="286">
        <v>0.65399698292177544</v>
      </c>
      <c r="F43" s="286">
        <v>0.33485189885611943</v>
      </c>
      <c r="G43" s="286">
        <v>0.79213688697671558</v>
      </c>
      <c r="H43" s="286">
        <v>0.69568424495174552</v>
      </c>
      <c r="I43" s="286">
        <v>1.8223042563599836</v>
      </c>
      <c r="J43" s="293">
        <v>1.0695280336481952</v>
      </c>
      <c r="K43" s="289">
        <v>0.35506507907097512</v>
      </c>
      <c r="L43" s="289">
        <v>0.57243359004442707</v>
      </c>
      <c r="M43" s="294">
        <v>0.42917767009706137</v>
      </c>
      <c r="N43" s="293">
        <v>0.54357993931460424</v>
      </c>
      <c r="O43" s="289">
        <v>0.34397472256140382</v>
      </c>
      <c r="P43" s="289">
        <v>0.2810803953794212</v>
      </c>
      <c r="Q43" s="294">
        <v>0.64224803626134963</v>
      </c>
      <c r="R43" s="293">
        <v>0.12992502000279738</v>
      </c>
      <c r="S43" s="289">
        <v>0.21211724693686501</v>
      </c>
      <c r="T43" s="289">
        <v>0.4616801502242518</v>
      </c>
      <c r="U43" s="294">
        <v>0.86998863593591991</v>
      </c>
      <c r="V43" s="293">
        <v>1.4130286442069957</v>
      </c>
      <c r="W43" s="289">
        <v>0.24591185347628072</v>
      </c>
      <c r="X43" s="289">
        <v>7.061379664700719E-2</v>
      </c>
      <c r="Y43" s="294">
        <v>0.93076650757350898</v>
      </c>
      <c r="Z43" s="293">
        <v>0.47220483538219704</v>
      </c>
      <c r="AA43" s="289">
        <v>0.24988944471393634</v>
      </c>
      <c r="AB43" s="289">
        <v>1.0335286954707894</v>
      </c>
      <c r="AC43" s="294">
        <v>1.1559293975674028</v>
      </c>
      <c r="AD43" s="293">
        <v>0.92924557264417984</v>
      </c>
      <c r="AE43" s="289">
        <v>0.74532234779226936</v>
      </c>
      <c r="AF43" s="289">
        <v>0.39744076536631107</v>
      </c>
      <c r="AG43" s="294">
        <v>0.21884651895692592</v>
      </c>
      <c r="AH43" s="293">
        <v>1.959516537508807E-4</v>
      </c>
      <c r="AI43" s="289">
        <v>0.34302502303606641</v>
      </c>
      <c r="AJ43" s="289">
        <v>0.16167565682529644</v>
      </c>
      <c r="AK43" s="294">
        <v>0.27373432834328981</v>
      </c>
      <c r="AL43" s="293">
        <v>0.93284781368283276</v>
      </c>
      <c r="AM43" s="289">
        <v>0.47964768069237068</v>
      </c>
      <c r="AN43" s="289">
        <v>0.20678897658107384</v>
      </c>
      <c r="AO43" s="294">
        <v>0.98444577189597016</v>
      </c>
      <c r="AP43" s="293">
        <v>0.44542071910942382</v>
      </c>
      <c r="AQ43" s="289">
        <v>0.54153803626165942</v>
      </c>
      <c r="AR43" s="289">
        <v>0.36346847567442336</v>
      </c>
      <c r="AS43" s="294">
        <v>0.47675204302781332</v>
      </c>
      <c r="AT43" s="293">
        <v>0.21008698795473976</v>
      </c>
      <c r="AU43" s="289">
        <v>0</v>
      </c>
      <c r="AV43" s="289">
        <v>0.47147811070780749</v>
      </c>
      <c r="AW43" s="294">
        <v>0.4786398889155159</v>
      </c>
      <c r="AX43" s="293">
        <v>0.28853618348780891</v>
      </c>
      <c r="AY43" s="289">
        <v>0.32396575883621986</v>
      </c>
      <c r="AZ43" s="289">
        <v>0.26672668456762927</v>
      </c>
      <c r="BA43" s="294">
        <v>0.16048574723330628</v>
      </c>
      <c r="BB43" s="293">
        <v>0.27909428870702624</v>
      </c>
      <c r="BC43" s="289">
        <v>4.2898159369687126E-2</v>
      </c>
      <c r="BD43" s="289">
        <v>0.47161184846667453</v>
      </c>
      <c r="BE43" s="294">
        <v>0.30446255657009513</v>
      </c>
      <c r="BF43" s="293">
        <v>0.57293421758368113</v>
      </c>
      <c r="BG43" s="289">
        <v>0.28982889332094003</v>
      </c>
      <c r="BH43" s="289">
        <v>2.0912863367446619E-2</v>
      </c>
      <c r="BI43" s="294">
        <v>0.32063801585900176</v>
      </c>
      <c r="BJ43" s="293">
        <v>0.92551344075999309</v>
      </c>
      <c r="BK43" s="289">
        <v>0.52284178662316871</v>
      </c>
      <c r="BL43" s="289">
        <v>0.80610609151707435</v>
      </c>
      <c r="BM43" s="294">
        <v>0.69259034488361015</v>
      </c>
      <c r="BN43" s="293">
        <v>1.1256292020517973</v>
      </c>
      <c r="BO43" s="289">
        <v>0.84025327245486281</v>
      </c>
      <c r="BP43" s="289">
        <v>0.44713007403910388</v>
      </c>
      <c r="BQ43" s="294">
        <v>0.97930628683495136</v>
      </c>
      <c r="BR43" s="293">
        <v>0.77518136746569943</v>
      </c>
      <c r="BS43" s="289">
        <v>0.40919076522134767</v>
      </c>
      <c r="BT43" s="289">
        <v>0.94867772913043313</v>
      </c>
      <c r="BU43" s="362">
        <v>0.82870145911460547</v>
      </c>
      <c r="BV43" s="373">
        <v>0.79879362838864465</v>
      </c>
      <c r="BW43" s="362">
        <v>0.67418128799519284</v>
      </c>
      <c r="BX43" s="289">
        <v>0.52529588776951708</v>
      </c>
      <c r="BY43" s="362">
        <v>1.0404639864648437</v>
      </c>
      <c r="BZ43" s="408">
        <v>0.67046039026337911</v>
      </c>
      <c r="CA43" s="289">
        <v>0.55908912338066363</v>
      </c>
      <c r="CB43" s="289">
        <v>0.62574826243779036</v>
      </c>
      <c r="CC43" s="409">
        <v>0.62885460488594414</v>
      </c>
      <c r="CD43" s="396">
        <v>1.1184510273155277</v>
      </c>
      <c r="CE43" s="289">
        <v>0.58047813159094896</v>
      </c>
      <c r="CF43" s="289">
        <v>0.19144200046427062</v>
      </c>
      <c r="CG43" s="289">
        <v>1.1021655640691912</v>
      </c>
      <c r="CH43" s="289">
        <v>0.33475705587622534</v>
      </c>
      <c r="CI43" s="289">
        <v>0.63335704648721303</v>
      </c>
      <c r="CJ43" s="289">
        <v>1.3664367213934085</v>
      </c>
      <c r="CK43" s="289">
        <v>0.52870528416122831</v>
      </c>
      <c r="CL43" s="289">
        <v>0.25985689832046072</v>
      </c>
      <c r="CM43" s="289">
        <v>0.28071944135965088</v>
      </c>
      <c r="CN43" s="289">
        <v>0.37256314912439831</v>
      </c>
      <c r="CO43" s="289">
        <v>0.775673496405481</v>
      </c>
      <c r="CP43" s="289">
        <v>0.81473839102027246</v>
      </c>
      <c r="CQ43" s="289">
        <v>0.46307943409914576</v>
      </c>
      <c r="CR43" s="289">
        <v>0.49837088316216915</v>
      </c>
      <c r="CS43" s="289">
        <v>0.57218786976633618</v>
      </c>
      <c r="CT43" s="289">
        <v>0.69467017501677197</v>
      </c>
      <c r="CU43" s="289">
        <v>0.51149529694195728</v>
      </c>
      <c r="CV43" s="289">
        <v>0.30511374003140102</v>
      </c>
      <c r="CW43" s="289">
        <v>0.71475008418359132</v>
      </c>
    </row>
    <row r="44" spans="1:101" ht="13" x14ac:dyDescent="0.3">
      <c r="A44" s="306"/>
      <c r="B44" s="9" t="s">
        <v>4</v>
      </c>
      <c r="C44" s="307" t="s">
        <v>38</v>
      </c>
      <c r="D44" s="299">
        <v>2.8382822044638756E-2</v>
      </c>
      <c r="E44" s="286">
        <v>7.5094375538215671E-2</v>
      </c>
      <c r="F44" s="286">
        <v>0.17975424796771694</v>
      </c>
      <c r="G44" s="286">
        <v>0.49144648167356247</v>
      </c>
      <c r="H44" s="286">
        <v>1.3407891527800897</v>
      </c>
      <c r="I44" s="286">
        <v>1.4733241896643405</v>
      </c>
      <c r="J44" s="293">
        <v>1.286485321232858</v>
      </c>
      <c r="K44" s="289">
        <v>1.3012723186801474</v>
      </c>
      <c r="L44" s="289">
        <v>1.4976501153437685</v>
      </c>
      <c r="M44" s="294">
        <v>1.3100374244590209</v>
      </c>
      <c r="N44" s="293">
        <v>1.2934980220501071</v>
      </c>
      <c r="O44" s="289">
        <v>1.1919518467686832</v>
      </c>
      <c r="P44" s="289">
        <v>1.1751186545700931</v>
      </c>
      <c r="Q44" s="294">
        <v>1.0952278109702984</v>
      </c>
      <c r="R44" s="293">
        <v>0.98599643376044099</v>
      </c>
      <c r="S44" s="289">
        <v>1.0008520714341014</v>
      </c>
      <c r="T44" s="289">
        <v>0.94313500840372388</v>
      </c>
      <c r="U44" s="294">
        <v>0.8882758829168349</v>
      </c>
      <c r="V44" s="293">
        <v>0.90434742729433171</v>
      </c>
      <c r="W44" s="289">
        <v>0.8666459326983601</v>
      </c>
      <c r="X44" s="289">
        <v>0.86731247066100559</v>
      </c>
      <c r="Y44" s="294">
        <v>0.93902139030187615</v>
      </c>
      <c r="Z44" s="293">
        <v>0.96022946991445501</v>
      </c>
      <c r="AA44" s="289">
        <v>1.1822980946521617</v>
      </c>
      <c r="AB44" s="289">
        <v>1.1574926068125613</v>
      </c>
      <c r="AC44" s="294">
        <v>1.115729281715915</v>
      </c>
      <c r="AD44" s="293">
        <v>1.0889898602493475</v>
      </c>
      <c r="AE44" s="289">
        <v>0.98750867474553983</v>
      </c>
      <c r="AF44" s="289">
        <v>1.068445003145531</v>
      </c>
      <c r="AG44" s="294">
        <v>1.0637818019623471</v>
      </c>
      <c r="AH44" s="293">
        <v>2.3312296390307354E-4</v>
      </c>
      <c r="AI44" s="289">
        <v>0.46904200512104205</v>
      </c>
      <c r="AJ44" s="289">
        <v>0.57296978475901361</v>
      </c>
      <c r="AK44" s="294">
        <v>0.63386859276228158</v>
      </c>
      <c r="AL44" s="293">
        <v>0.49362358699853276</v>
      </c>
      <c r="AM44" s="289">
        <v>0.40115654026895087</v>
      </c>
      <c r="AN44" s="289">
        <v>0.35883331127790102</v>
      </c>
      <c r="AO44" s="294">
        <v>0.38676364426157117</v>
      </c>
      <c r="AP44" s="293">
        <v>0.28097369895110719</v>
      </c>
      <c r="AQ44" s="289">
        <v>0.28315035998360827</v>
      </c>
      <c r="AR44" s="289">
        <v>0.26108403951833759</v>
      </c>
      <c r="AS44" s="294">
        <v>0.34584903286578467</v>
      </c>
      <c r="AT44" s="293">
        <v>0.33038351864886756</v>
      </c>
      <c r="AU44" s="289">
        <v>0.31003701833552294</v>
      </c>
      <c r="AV44" s="289">
        <v>0.33638749278336055</v>
      </c>
      <c r="AW44" s="294">
        <v>0.33819781309091396</v>
      </c>
      <c r="AX44" s="293">
        <v>0.29335400270191309</v>
      </c>
      <c r="AY44" s="289">
        <v>0.28005379767551586</v>
      </c>
      <c r="AZ44" s="289">
        <v>0.27905669894816582</v>
      </c>
      <c r="BA44" s="294">
        <v>0.26000866335659589</v>
      </c>
      <c r="BB44" s="293">
        <v>0.25452968502697854</v>
      </c>
      <c r="BC44" s="289">
        <v>0.26243857295443984</v>
      </c>
      <c r="BD44" s="289">
        <v>0.25548357319681819</v>
      </c>
      <c r="BE44" s="294">
        <v>0.23154557570891815</v>
      </c>
      <c r="BF44" s="293">
        <v>0.22891655009247563</v>
      </c>
      <c r="BG44" s="289">
        <v>0.21536604444492338</v>
      </c>
      <c r="BH44" s="289">
        <v>0.2089305234394265</v>
      </c>
      <c r="BI44" s="294">
        <v>0.17732368889551672</v>
      </c>
      <c r="BJ44" s="293">
        <v>0.17341728223648398</v>
      </c>
      <c r="BK44" s="289">
        <v>0.15423003312991593</v>
      </c>
      <c r="BL44" s="289">
        <v>0.17769767354632407</v>
      </c>
      <c r="BM44" s="294">
        <v>0.17572945381173094</v>
      </c>
      <c r="BN44" s="293">
        <v>0.15021381957056137</v>
      </c>
      <c r="BO44" s="289">
        <v>0.13964637382928408</v>
      </c>
      <c r="BP44" s="289">
        <v>0.11570436635441787</v>
      </c>
      <c r="BQ44" s="294">
        <v>0.11833431921770482</v>
      </c>
      <c r="BR44" s="293">
        <v>9.0646812317926387E-2</v>
      </c>
      <c r="BS44" s="289">
        <v>9.4229359473162536E-2</v>
      </c>
      <c r="BT44" s="289">
        <v>8.9434892084233775E-2</v>
      </c>
      <c r="BU44" s="362">
        <v>7.3488785632572884E-2</v>
      </c>
      <c r="BV44" s="373">
        <v>6.2723082409240766E-2</v>
      </c>
      <c r="BW44" s="362">
        <v>6.435317167722765E-2</v>
      </c>
      <c r="BX44" s="289">
        <v>4.9351995364778918E-2</v>
      </c>
      <c r="BY44" s="362">
        <v>3.8447610248524229E-2</v>
      </c>
      <c r="BZ44" s="408">
        <v>1.6242996573813492E-2</v>
      </c>
      <c r="CA44" s="289">
        <v>5.7329654331164225E-3</v>
      </c>
      <c r="CB44" s="289">
        <v>6.1389319813866883E-3</v>
      </c>
      <c r="CC44" s="409">
        <v>3.8550296584747391E-4</v>
      </c>
      <c r="CD44" s="396">
        <v>2.2409542827134721E-5</v>
      </c>
      <c r="CE44" s="289">
        <v>2.1807512954450108E-5</v>
      </c>
      <c r="CF44" s="289">
        <v>2.3027895242450198E-5</v>
      </c>
      <c r="CG44" s="289">
        <v>2.0490358239890554E-5</v>
      </c>
      <c r="CH44" s="289">
        <v>2.1822495380190294E-5</v>
      </c>
      <c r="CI44" s="289">
        <v>0</v>
      </c>
      <c r="CJ44" s="289">
        <v>0</v>
      </c>
      <c r="CK44" s="289">
        <v>0</v>
      </c>
      <c r="CL44" s="289">
        <v>0</v>
      </c>
      <c r="CM44" s="289">
        <v>0</v>
      </c>
      <c r="CN44" s="289">
        <v>0</v>
      </c>
      <c r="CO44" s="289">
        <v>0</v>
      </c>
      <c r="CP44" s="289">
        <v>0</v>
      </c>
      <c r="CQ44" s="289">
        <v>0</v>
      </c>
      <c r="CR44" s="289">
        <v>0</v>
      </c>
      <c r="CS44" s="289">
        <v>0</v>
      </c>
      <c r="CT44" s="289">
        <v>0</v>
      </c>
      <c r="CU44" s="289">
        <v>0</v>
      </c>
      <c r="CV44" s="289">
        <v>0</v>
      </c>
      <c r="CW44" s="289">
        <v>0</v>
      </c>
    </row>
    <row r="45" spans="1:101" ht="13" x14ac:dyDescent="0.3">
      <c r="A45" s="306"/>
      <c r="B45" s="10" t="s">
        <v>4</v>
      </c>
      <c r="C45" s="309" t="s">
        <v>52</v>
      </c>
      <c r="D45" s="299"/>
      <c r="E45" s="286"/>
      <c r="F45" s="286"/>
      <c r="G45" s="286"/>
      <c r="H45" s="286"/>
      <c r="I45" s="286"/>
      <c r="J45" s="293"/>
      <c r="K45" s="289"/>
      <c r="L45" s="289"/>
      <c r="M45" s="294"/>
      <c r="N45" s="293"/>
      <c r="O45" s="289"/>
      <c r="P45" s="289"/>
      <c r="Q45" s="294"/>
      <c r="R45" s="293"/>
      <c r="S45" s="289"/>
      <c r="T45" s="289"/>
      <c r="U45" s="294"/>
      <c r="V45" s="293"/>
      <c r="W45" s="289"/>
      <c r="X45" s="289"/>
      <c r="Y45" s="294"/>
      <c r="Z45" s="293"/>
      <c r="AA45" s="289"/>
      <c r="AB45" s="289"/>
      <c r="AC45" s="294"/>
      <c r="AD45" s="293"/>
      <c r="AE45" s="289"/>
      <c r="AF45" s="289"/>
      <c r="AG45" s="294"/>
      <c r="AH45" s="293"/>
      <c r="AI45" s="289"/>
      <c r="AJ45" s="289"/>
      <c r="AK45" s="294"/>
      <c r="AL45" s="293"/>
      <c r="AM45" s="289"/>
      <c r="AN45" s="289"/>
      <c r="AO45" s="294"/>
      <c r="AP45" s="293"/>
      <c r="AQ45" s="289"/>
      <c r="AR45" s="289"/>
      <c r="AS45" s="294"/>
      <c r="AT45" s="293"/>
      <c r="AU45" s="289"/>
      <c r="AV45" s="289"/>
      <c r="AW45" s="294"/>
      <c r="AX45" s="293">
        <v>0</v>
      </c>
      <c r="AY45" s="289">
        <v>0</v>
      </c>
      <c r="AZ45" s="289">
        <v>0.15590452607747371</v>
      </c>
      <c r="BA45" s="294">
        <v>0.21763546557081606</v>
      </c>
      <c r="BB45" s="293">
        <v>0.29892800618926441</v>
      </c>
      <c r="BC45" s="289">
        <v>0.35167247542684177</v>
      </c>
      <c r="BD45" s="289">
        <v>0.38621166714540212</v>
      </c>
      <c r="BE45" s="294">
        <v>0.44434361098836439</v>
      </c>
      <c r="BF45" s="293">
        <v>0.51282511819791166</v>
      </c>
      <c r="BG45" s="289">
        <v>0.53688396647983172</v>
      </c>
      <c r="BH45" s="289">
        <v>0.62755333723628681</v>
      </c>
      <c r="BI45" s="294">
        <v>0.78554337238009608</v>
      </c>
      <c r="BJ45" s="293">
        <v>0.83867456724851297</v>
      </c>
      <c r="BK45" s="289">
        <v>0.9418120981624527</v>
      </c>
      <c r="BL45" s="289">
        <v>1.1734933401457144</v>
      </c>
      <c r="BM45" s="294">
        <v>1.2094149362817519</v>
      </c>
      <c r="BN45" s="293">
        <v>1.2082461745370938</v>
      </c>
      <c r="BO45" s="289">
        <v>1.1786088632929783</v>
      </c>
      <c r="BP45" s="289">
        <v>1.183792189538954</v>
      </c>
      <c r="BQ45" s="294">
        <v>1.2046861520615155</v>
      </c>
      <c r="BR45" s="293">
        <v>1.1795214058968897</v>
      </c>
      <c r="BS45" s="289">
        <v>1.2426400167847111</v>
      </c>
      <c r="BT45" s="289">
        <v>1.1959803382631842</v>
      </c>
      <c r="BU45" s="362">
        <v>1.1975806290475204</v>
      </c>
      <c r="BV45" s="373">
        <v>1.0932527838243531</v>
      </c>
      <c r="BW45" s="362">
        <v>1.1455391036972384</v>
      </c>
      <c r="BX45" s="289">
        <v>1.1398831174319293</v>
      </c>
      <c r="BY45" s="362">
        <v>1.0329309732253849</v>
      </c>
      <c r="BZ45" s="408">
        <v>1.026640241407635</v>
      </c>
      <c r="CA45" s="289">
        <v>1.069867993832069</v>
      </c>
      <c r="CB45" s="289">
        <v>1.148092773177946</v>
      </c>
      <c r="CC45" s="409">
        <v>1.1054228183181853</v>
      </c>
      <c r="CD45" s="396">
        <v>1.3895504455197911</v>
      </c>
      <c r="CE45" s="289">
        <v>1.4129376462054837</v>
      </c>
      <c r="CF45" s="289">
        <v>1.5154255763190814</v>
      </c>
      <c r="CG45" s="289">
        <v>1.3769936935085112</v>
      </c>
      <c r="CH45" s="289">
        <v>1.4816982357162995</v>
      </c>
      <c r="CI45" s="289">
        <v>1.2847178511056485</v>
      </c>
      <c r="CJ45" s="289">
        <v>1.2449822829929922</v>
      </c>
      <c r="CK45" s="289">
        <v>1.2317690092575357</v>
      </c>
      <c r="CL45" s="289">
        <v>1.0937230818986166</v>
      </c>
      <c r="CM45" s="289">
        <v>1.1252684207754029</v>
      </c>
      <c r="CN45" s="289">
        <v>1.1624535582587656</v>
      </c>
      <c r="CO45" s="289">
        <v>1.1906770200943884</v>
      </c>
      <c r="CP45" s="289">
        <v>1.1197876372956759</v>
      </c>
      <c r="CQ45" s="289">
        <v>1.112952173829953</v>
      </c>
      <c r="CR45" s="289">
        <v>1.0649146678864301</v>
      </c>
      <c r="CS45" s="289">
        <v>1.0151955551406227</v>
      </c>
      <c r="CT45" s="289">
        <v>1.0337561891820513</v>
      </c>
      <c r="CU45" s="289">
        <v>1.0993559876265877</v>
      </c>
      <c r="CV45" s="289">
        <v>1.1084223423266335</v>
      </c>
      <c r="CW45" s="289">
        <v>1.1384228021976173</v>
      </c>
    </row>
    <row r="46" spans="1:101" ht="13" x14ac:dyDescent="0.3">
      <c r="A46" s="306"/>
      <c r="B46" s="9" t="s">
        <v>4</v>
      </c>
      <c r="C46" s="307" t="s">
        <v>47</v>
      </c>
      <c r="D46" s="299">
        <v>7.0215901301529174E-2</v>
      </c>
      <c r="E46" s="286">
        <v>0.10455169635171767</v>
      </c>
      <c r="F46" s="286">
        <v>0.15210174708007623</v>
      </c>
      <c r="G46" s="286">
        <v>0.200740732898497</v>
      </c>
      <c r="H46" s="286">
        <v>9.3603602718803261E-2</v>
      </c>
      <c r="I46" s="286">
        <v>0.1732014961248253</v>
      </c>
      <c r="J46" s="293">
        <v>0.38167660099837825</v>
      </c>
      <c r="K46" s="289">
        <v>0.48112011215109785</v>
      </c>
      <c r="L46" s="289">
        <v>0.33443087457340487</v>
      </c>
      <c r="M46" s="294">
        <v>0.29308199641938365</v>
      </c>
      <c r="N46" s="293">
        <v>0.46222748750792753</v>
      </c>
      <c r="O46" s="289">
        <v>0.57614766474105839</v>
      </c>
      <c r="P46" s="289">
        <v>0.72824499841760526</v>
      </c>
      <c r="Q46" s="294">
        <v>0.62574476197409423</v>
      </c>
      <c r="R46" s="293">
        <v>0.88434334454708208</v>
      </c>
      <c r="S46" s="289">
        <v>1.0796791577745994</v>
      </c>
      <c r="T46" s="289">
        <v>1.2039776304619518</v>
      </c>
      <c r="U46" s="294">
        <v>0.61660200412597088</v>
      </c>
      <c r="V46" s="293">
        <v>0.79999776226549313</v>
      </c>
      <c r="W46" s="289">
        <v>0.79564596145277078</v>
      </c>
      <c r="X46" s="289">
        <v>0.84438180018817521</v>
      </c>
      <c r="Y46" s="294">
        <v>0.79345280383953021</v>
      </c>
      <c r="Z46" s="293">
        <v>1.1080580325775267</v>
      </c>
      <c r="AA46" s="289">
        <v>1.5790878547989347</v>
      </c>
      <c r="AB46" s="289">
        <v>1.4697495095048136</v>
      </c>
      <c r="AC46" s="294">
        <v>1.1103132112346832</v>
      </c>
      <c r="AD46" s="293">
        <v>1.3286797085350612</v>
      </c>
      <c r="AE46" s="289">
        <v>1.6363439959784141</v>
      </c>
      <c r="AF46" s="289">
        <v>1.7144334197644457</v>
      </c>
      <c r="AG46" s="294">
        <v>1.7307563587992729</v>
      </c>
      <c r="AH46" s="293">
        <v>2.5962609928108532E-6</v>
      </c>
      <c r="AI46" s="289">
        <v>3.933626411845096E-2</v>
      </c>
      <c r="AJ46" s="289">
        <v>4.0511174726796509E-2</v>
      </c>
      <c r="AK46" s="294">
        <v>8.7801127406901575E-2</v>
      </c>
      <c r="AL46" s="293">
        <v>0.14911099464586713</v>
      </c>
      <c r="AM46" s="289">
        <v>0.11658016754593149</v>
      </c>
      <c r="AN46" s="289">
        <v>0.26789272510958717</v>
      </c>
      <c r="AO46" s="294">
        <v>0.26699208739878022</v>
      </c>
      <c r="AP46" s="293">
        <v>0.21180862038366949</v>
      </c>
      <c r="AQ46" s="289">
        <v>0.19244566917277572</v>
      </c>
      <c r="AR46" s="289">
        <v>0.1775926324913798</v>
      </c>
      <c r="AS46" s="294">
        <v>3.6045950533509702E-2</v>
      </c>
      <c r="AT46" s="293">
        <v>0.11978878502519245</v>
      </c>
      <c r="AU46" s="289">
        <v>9.5282508512658043E-2</v>
      </c>
      <c r="AV46" s="289">
        <v>5.2490614540794622E-2</v>
      </c>
      <c r="AW46" s="294">
        <v>6.3025622373033705E-2</v>
      </c>
      <c r="AX46" s="293">
        <v>0.10584405433050066</v>
      </c>
      <c r="AY46" s="289">
        <v>4.0920456635212203E-2</v>
      </c>
      <c r="AZ46" s="289">
        <v>6.0484955833494419E-2</v>
      </c>
      <c r="BA46" s="294">
        <v>0.11710953014876432</v>
      </c>
      <c r="BB46" s="293">
        <v>0.15764669541209356</v>
      </c>
      <c r="BC46" s="289">
        <v>0.19161837702455309</v>
      </c>
      <c r="BD46" s="289">
        <v>0.18549307138807383</v>
      </c>
      <c r="BE46" s="294">
        <v>0.18491536942743272</v>
      </c>
      <c r="BF46" s="293">
        <v>0.20788883431738375</v>
      </c>
      <c r="BG46" s="289">
        <v>0.2773976141919417</v>
      </c>
      <c r="BH46" s="289">
        <v>0.23491308196668925</v>
      </c>
      <c r="BI46" s="294">
        <v>0.39046587450829279</v>
      </c>
      <c r="BJ46" s="293">
        <v>0.37815706480761729</v>
      </c>
      <c r="BK46" s="289">
        <v>0.21384614204303112</v>
      </c>
      <c r="BL46" s="289">
        <v>0.23883555459533473</v>
      </c>
      <c r="BM46" s="294">
        <v>0.21346214756357693</v>
      </c>
      <c r="BN46" s="293">
        <v>0.18955419298082071</v>
      </c>
      <c r="BO46" s="289">
        <v>0.23477537285812833</v>
      </c>
      <c r="BP46" s="289">
        <v>0.2117017989669262</v>
      </c>
      <c r="BQ46" s="294">
        <v>0.24515363804099113</v>
      </c>
      <c r="BR46" s="293">
        <v>0.21496884482058171</v>
      </c>
      <c r="BS46" s="289">
        <v>0.20193307609474684</v>
      </c>
      <c r="BT46" s="289">
        <v>8.6337291411820283E-2</v>
      </c>
      <c r="BU46" s="362">
        <v>0.14344346051103252</v>
      </c>
      <c r="BV46" s="373">
        <v>0.12192558596171078</v>
      </c>
      <c r="BW46" s="362">
        <v>0.18893402963230585</v>
      </c>
      <c r="BX46" s="289">
        <v>0.17313602181031335</v>
      </c>
      <c r="BY46" s="362">
        <v>0.26020810639381253</v>
      </c>
      <c r="BZ46" s="408">
        <v>0.19338058037480582</v>
      </c>
      <c r="CA46" s="289">
        <v>0.20084489583871612</v>
      </c>
      <c r="CB46" s="289">
        <v>0.14171235847701411</v>
      </c>
      <c r="CC46" s="409">
        <v>0.12381967333717142</v>
      </c>
      <c r="CD46" s="396">
        <v>0.11591392927419585</v>
      </c>
      <c r="CE46" s="289">
        <v>0.32281734222783015</v>
      </c>
      <c r="CF46" s="289">
        <v>0.53517423522097296</v>
      </c>
      <c r="CG46" s="289">
        <v>0.38584831190445784</v>
      </c>
      <c r="CH46" s="289">
        <v>0.31567094489783948</v>
      </c>
      <c r="CI46" s="289">
        <v>0.26799812115680161</v>
      </c>
      <c r="CJ46" s="289">
        <v>0.25430542820775842</v>
      </c>
      <c r="CK46" s="289">
        <v>0.14903270378488942</v>
      </c>
      <c r="CL46" s="289">
        <v>0.24171800272391594</v>
      </c>
      <c r="CM46" s="289">
        <v>0.19023458415166178</v>
      </c>
      <c r="CN46" s="289">
        <v>0.11573981726175073</v>
      </c>
      <c r="CO46" s="289">
        <v>0.15098785986813401</v>
      </c>
      <c r="CP46" s="289">
        <v>8.1868642575587333E-2</v>
      </c>
      <c r="CQ46" s="289">
        <v>5.1805087409399105E-2</v>
      </c>
      <c r="CR46" s="289">
        <v>5.9485372886632665E-2</v>
      </c>
      <c r="CS46" s="289">
        <v>0.15710373040765935</v>
      </c>
      <c r="CT46" s="289">
        <v>0.12625787677568889</v>
      </c>
      <c r="CU46" s="289">
        <v>0.15783290373509584</v>
      </c>
      <c r="CV46" s="289">
        <v>7.4253424316273034E-2</v>
      </c>
      <c r="CW46" s="289">
        <v>7.9606496352346165E-2</v>
      </c>
    </row>
    <row r="47" spans="1:101" ht="3" customHeight="1" x14ac:dyDescent="0.3">
      <c r="A47" s="306"/>
      <c r="B47" s="9"/>
      <c r="C47" s="307"/>
      <c r="D47" s="299"/>
      <c r="E47" s="286"/>
      <c r="F47" s="286"/>
      <c r="G47" s="286"/>
      <c r="H47" s="286"/>
      <c r="I47" s="286"/>
      <c r="J47" s="293"/>
      <c r="K47" s="289"/>
      <c r="L47" s="289"/>
      <c r="M47" s="294"/>
      <c r="N47" s="293"/>
      <c r="O47" s="289"/>
      <c r="P47" s="289"/>
      <c r="Q47" s="294"/>
      <c r="R47" s="293"/>
      <c r="S47" s="289"/>
      <c r="T47" s="289"/>
      <c r="U47" s="294"/>
      <c r="V47" s="293"/>
      <c r="W47" s="289"/>
      <c r="X47" s="289"/>
      <c r="Y47" s="294"/>
      <c r="Z47" s="293"/>
      <c r="AA47" s="289"/>
      <c r="AB47" s="289"/>
      <c r="AC47" s="294"/>
      <c r="AD47" s="293"/>
      <c r="AE47" s="289"/>
      <c r="AF47" s="289"/>
      <c r="AG47" s="294"/>
      <c r="AH47" s="293"/>
      <c r="AI47" s="289"/>
      <c r="AJ47" s="289"/>
      <c r="AK47" s="294"/>
      <c r="AL47" s="293"/>
      <c r="AM47" s="289"/>
      <c r="AN47" s="289"/>
      <c r="AO47" s="294"/>
      <c r="AP47" s="293"/>
      <c r="AQ47" s="289"/>
      <c r="AR47" s="289"/>
      <c r="AS47" s="294"/>
      <c r="AT47" s="293"/>
      <c r="AU47" s="289"/>
      <c r="AV47" s="289"/>
      <c r="AW47" s="294"/>
      <c r="AX47" s="293"/>
      <c r="AY47" s="289"/>
      <c r="AZ47" s="289"/>
      <c r="BA47" s="294"/>
      <c r="BB47" s="293"/>
      <c r="BC47" s="289"/>
      <c r="BD47" s="289"/>
      <c r="BE47" s="294"/>
      <c r="BF47" s="293"/>
      <c r="BG47" s="289"/>
      <c r="BH47" s="289"/>
      <c r="BI47" s="294"/>
      <c r="BJ47" s="293"/>
      <c r="BK47" s="289"/>
      <c r="BL47" s="289"/>
      <c r="BM47" s="294"/>
      <c r="BN47" s="293"/>
      <c r="BO47" s="289"/>
      <c r="BP47" s="289"/>
      <c r="BQ47" s="294"/>
      <c r="BR47" s="293"/>
      <c r="BS47" s="289"/>
      <c r="BT47" s="289"/>
      <c r="BU47" s="362"/>
      <c r="BV47" s="373"/>
      <c r="BW47" s="362"/>
      <c r="BX47" s="289"/>
      <c r="BY47" s="362"/>
      <c r="BZ47" s="408"/>
      <c r="CA47" s="289"/>
      <c r="CB47" s="289"/>
      <c r="CC47" s="409"/>
      <c r="CD47" s="396"/>
      <c r="CE47" s="289"/>
      <c r="CF47" s="289"/>
      <c r="CG47" s="289"/>
      <c r="CH47" s="289"/>
      <c r="CI47" s="289"/>
      <c r="CJ47" s="289"/>
      <c r="CK47" s="289"/>
      <c r="CL47" s="289"/>
      <c r="CM47" s="289"/>
      <c r="CN47" s="289"/>
      <c r="CO47" s="289"/>
      <c r="CP47" s="289"/>
      <c r="CQ47" s="289"/>
      <c r="CR47" s="289"/>
      <c r="CS47" s="289"/>
      <c r="CT47" s="289"/>
      <c r="CU47" s="289"/>
      <c r="CV47" s="289"/>
      <c r="CW47" s="289"/>
    </row>
    <row r="48" spans="1:101" ht="13" x14ac:dyDescent="0.3">
      <c r="A48" s="336" t="s">
        <v>51</v>
      </c>
      <c r="B48" s="310"/>
      <c r="C48" s="311"/>
      <c r="D48" s="312">
        <v>0.98503552459193311</v>
      </c>
      <c r="E48" s="313">
        <v>0.83364305481170875</v>
      </c>
      <c r="F48" s="313">
        <v>0.66670789390391261</v>
      </c>
      <c r="G48" s="313">
        <v>1.4843241015487749</v>
      </c>
      <c r="H48" s="313">
        <v>2.1300770004506382</v>
      </c>
      <c r="I48" s="313">
        <v>3.4688299421491493</v>
      </c>
      <c r="J48" s="314">
        <v>2.7376899558794316</v>
      </c>
      <c r="K48" s="315">
        <v>2.1374575099022204</v>
      </c>
      <c r="L48" s="315">
        <v>2.4045145799616003</v>
      </c>
      <c r="M48" s="316">
        <v>2.0322970909754661</v>
      </c>
      <c r="N48" s="314">
        <v>2.299305448872639</v>
      </c>
      <c r="O48" s="315">
        <v>2.1120742340711454</v>
      </c>
      <c r="P48" s="315">
        <v>2.1844440483671197</v>
      </c>
      <c r="Q48" s="316">
        <v>2.3632206092057424</v>
      </c>
      <c r="R48" s="314">
        <v>2.0002647983103206</v>
      </c>
      <c r="S48" s="315">
        <v>2.2926484761455659</v>
      </c>
      <c r="T48" s="315">
        <v>2.6087927890899278</v>
      </c>
      <c r="U48" s="316">
        <v>2.3748665229787256</v>
      </c>
      <c r="V48" s="314">
        <v>3.1173738337668206</v>
      </c>
      <c r="W48" s="315">
        <v>1.9082037476274114</v>
      </c>
      <c r="X48" s="315">
        <v>1.782308067496188</v>
      </c>
      <c r="Y48" s="316">
        <v>2.6632407017149156</v>
      </c>
      <c r="Z48" s="314">
        <v>2.5404923378741788</v>
      </c>
      <c r="AA48" s="315">
        <v>3.0112753941650325</v>
      </c>
      <c r="AB48" s="315">
        <v>3.6607708117881641</v>
      </c>
      <c r="AC48" s="316">
        <v>3.3819718905180012</v>
      </c>
      <c r="AD48" s="314">
        <v>3.3469151414285889</v>
      </c>
      <c r="AE48" s="315">
        <v>3.3691750185162235</v>
      </c>
      <c r="AF48" s="315">
        <v>3.1803191882762878</v>
      </c>
      <c r="AG48" s="316">
        <v>3.0133846797185457</v>
      </c>
      <c r="AH48" s="314">
        <v>4.3167087864676509E-4</v>
      </c>
      <c r="AI48" s="315">
        <v>0.85140329227555944</v>
      </c>
      <c r="AJ48" s="315">
        <v>0.77515661631110655</v>
      </c>
      <c r="AK48" s="316">
        <v>0.99540404851247299</v>
      </c>
      <c r="AL48" s="314">
        <v>1.5755823953272325</v>
      </c>
      <c r="AM48" s="315">
        <v>0.99738438850725308</v>
      </c>
      <c r="AN48" s="315">
        <v>0.83351501296856201</v>
      </c>
      <c r="AO48" s="316">
        <v>1.6382015035563215</v>
      </c>
      <c r="AP48" s="314">
        <v>0.93820303844420061</v>
      </c>
      <c r="AQ48" s="315">
        <v>1.0171340654180434</v>
      </c>
      <c r="AR48" s="315">
        <v>0.80214514768414069</v>
      </c>
      <c r="AS48" s="316">
        <v>0.85864702642710766</v>
      </c>
      <c r="AT48" s="314">
        <v>0.6602592916287997</v>
      </c>
      <c r="AU48" s="315">
        <v>0.40531952684818096</v>
      </c>
      <c r="AV48" s="315">
        <v>0.86035621803196261</v>
      </c>
      <c r="AW48" s="316">
        <v>0.87986332437946357</v>
      </c>
      <c r="AX48" s="314">
        <v>0.68773424052022269</v>
      </c>
      <c r="AY48" s="315">
        <v>0.64494001314694782</v>
      </c>
      <c r="AZ48" s="315">
        <v>0.76217286542676321</v>
      </c>
      <c r="BA48" s="316">
        <v>0.75523940630948261</v>
      </c>
      <c r="BB48" s="314">
        <v>0.99019867533536265</v>
      </c>
      <c r="BC48" s="315">
        <v>0.8486275847755218</v>
      </c>
      <c r="BD48" s="315">
        <v>1.2988001601969685</v>
      </c>
      <c r="BE48" s="316">
        <v>1.1652671126948104</v>
      </c>
      <c r="BF48" s="314">
        <v>1.5225647201914523</v>
      </c>
      <c r="BG48" s="315">
        <v>1.3194765184376369</v>
      </c>
      <c r="BH48" s="315">
        <v>1.0923098060098493</v>
      </c>
      <c r="BI48" s="316">
        <v>1.6739709516429073</v>
      </c>
      <c r="BJ48" s="314">
        <v>2.3157623550526072</v>
      </c>
      <c r="BK48" s="315">
        <v>1.8327300599585683</v>
      </c>
      <c r="BL48" s="315">
        <v>2.3961326598044477</v>
      </c>
      <c r="BM48" s="316">
        <v>2.2911968825406697</v>
      </c>
      <c r="BN48" s="314">
        <v>2.6736433891402731</v>
      </c>
      <c r="BO48" s="315">
        <v>2.3932838824352536</v>
      </c>
      <c r="BP48" s="315">
        <v>1.9583284288994021</v>
      </c>
      <c r="BQ48" s="316">
        <v>2.5474803961551631</v>
      </c>
      <c r="BR48" s="314">
        <v>2.2603184305010973</v>
      </c>
      <c r="BS48" s="315">
        <v>1.9479932175739683</v>
      </c>
      <c r="BT48" s="315">
        <v>2.3204302508896717</v>
      </c>
      <c r="BU48" s="364">
        <v>2.2432143343057311</v>
      </c>
      <c r="BV48" s="375">
        <v>2.0766950805839492</v>
      </c>
      <c r="BW48" s="364">
        <v>2.0730075930019645</v>
      </c>
      <c r="BX48" s="315">
        <v>1.8876670223765386</v>
      </c>
      <c r="BY48" s="364">
        <v>2.3720506763325653</v>
      </c>
      <c r="BZ48" s="412">
        <v>1.9067242086196334</v>
      </c>
      <c r="CA48" s="315">
        <v>1.8355349784845651</v>
      </c>
      <c r="CB48" s="315">
        <v>1.9216923260741372</v>
      </c>
      <c r="CC48" s="413">
        <v>1.8584825995071483</v>
      </c>
      <c r="CD48" s="398">
        <v>2.623937811652342</v>
      </c>
      <c r="CE48" s="315">
        <v>2.3162549275372171</v>
      </c>
      <c r="CF48" s="315">
        <v>2.2420648398995673</v>
      </c>
      <c r="CG48" s="315">
        <v>2.8650280598404003</v>
      </c>
      <c r="CH48" s="315">
        <v>2.1321480589857447</v>
      </c>
      <c r="CI48" s="315">
        <v>2.1860730187496631</v>
      </c>
      <c r="CJ48" s="315">
        <v>2.8657244325941593</v>
      </c>
      <c r="CK48" s="315">
        <v>1.9095069972036534</v>
      </c>
      <c r="CL48" s="315">
        <v>1.5952979829429932</v>
      </c>
      <c r="CM48" s="315">
        <v>1.5962224462867154</v>
      </c>
      <c r="CN48" s="315">
        <v>1.6507565246449147</v>
      </c>
      <c r="CO48" s="315">
        <v>2.1173383763680036</v>
      </c>
      <c r="CP48" s="315">
        <v>2.0163946708915357</v>
      </c>
      <c r="CQ48" s="315">
        <v>1.627836695338498</v>
      </c>
      <c r="CR48" s="315">
        <v>1.6227709239352319</v>
      </c>
      <c r="CS48" s="315">
        <v>1.7444871553146184</v>
      </c>
      <c r="CT48" s="315">
        <v>1.8546842409745121</v>
      </c>
      <c r="CU48" s="315">
        <v>1.7686841883036408</v>
      </c>
      <c r="CV48" s="315">
        <v>1.4877895066743076</v>
      </c>
      <c r="CW48" s="315">
        <v>1.9327793827335549</v>
      </c>
    </row>
    <row r="49" spans="1:101" ht="3" customHeight="1" x14ac:dyDescent="0.25">
      <c r="A49" s="306"/>
      <c r="B49" s="11"/>
      <c r="C49" s="307"/>
      <c r="D49" s="300"/>
      <c r="E49" s="287"/>
      <c r="F49" s="287"/>
      <c r="G49" s="287"/>
      <c r="H49" s="287"/>
      <c r="I49" s="287"/>
      <c r="J49" s="295"/>
      <c r="K49" s="290"/>
      <c r="L49" s="290"/>
      <c r="M49" s="296"/>
      <c r="N49" s="295"/>
      <c r="O49" s="290"/>
      <c r="P49" s="290"/>
      <c r="Q49" s="296"/>
      <c r="R49" s="295"/>
      <c r="S49" s="290"/>
      <c r="T49" s="290"/>
      <c r="U49" s="296"/>
      <c r="V49" s="295"/>
      <c r="W49" s="290"/>
      <c r="X49" s="290"/>
      <c r="Y49" s="296"/>
      <c r="Z49" s="295"/>
      <c r="AA49" s="290"/>
      <c r="AB49" s="290"/>
      <c r="AC49" s="296"/>
      <c r="AD49" s="295"/>
      <c r="AE49" s="290"/>
      <c r="AF49" s="290"/>
      <c r="AG49" s="296"/>
      <c r="AH49" s="295"/>
      <c r="AI49" s="290"/>
      <c r="AJ49" s="290"/>
      <c r="AK49" s="296"/>
      <c r="AL49" s="295"/>
      <c r="AM49" s="290"/>
      <c r="AN49" s="290"/>
      <c r="AO49" s="296"/>
      <c r="AP49" s="295"/>
      <c r="AQ49" s="290"/>
      <c r="AR49" s="290"/>
      <c r="AS49" s="296"/>
      <c r="AT49" s="295"/>
      <c r="AU49" s="290"/>
      <c r="AV49" s="290"/>
      <c r="AW49" s="296"/>
      <c r="AX49" s="295"/>
      <c r="AY49" s="290"/>
      <c r="AZ49" s="290"/>
      <c r="BA49" s="296"/>
      <c r="BB49" s="295"/>
      <c r="BC49" s="290"/>
      <c r="BD49" s="290"/>
      <c r="BE49" s="296"/>
      <c r="BF49" s="295"/>
      <c r="BG49" s="290"/>
      <c r="BH49" s="290"/>
      <c r="BI49" s="296"/>
      <c r="BJ49" s="295"/>
      <c r="BK49" s="290"/>
      <c r="BL49" s="290"/>
      <c r="BM49" s="296"/>
      <c r="BN49" s="295"/>
      <c r="BO49" s="290"/>
      <c r="BP49" s="290"/>
      <c r="BQ49" s="296"/>
      <c r="BR49" s="295"/>
      <c r="BS49" s="290"/>
      <c r="BT49" s="290"/>
      <c r="BU49" s="363"/>
      <c r="BV49" s="374"/>
      <c r="BW49" s="363"/>
      <c r="BX49" s="290"/>
      <c r="BY49" s="363"/>
      <c r="BZ49" s="410"/>
      <c r="CA49" s="290"/>
      <c r="CB49" s="290"/>
      <c r="CC49" s="411"/>
      <c r="CD49" s="397"/>
      <c r="CE49" s="290"/>
      <c r="CF49" s="290"/>
      <c r="CG49" s="290"/>
      <c r="CH49" s="290"/>
      <c r="CI49" s="290"/>
      <c r="CJ49" s="290"/>
      <c r="CK49" s="290"/>
      <c r="CL49" s="290"/>
      <c r="CM49" s="290"/>
      <c r="CN49" s="290"/>
      <c r="CO49" s="290"/>
      <c r="CP49" s="290"/>
      <c r="CQ49" s="290"/>
      <c r="CR49" s="290"/>
      <c r="CS49" s="290"/>
      <c r="CT49" s="290"/>
      <c r="CU49" s="290"/>
      <c r="CV49" s="290"/>
      <c r="CW49" s="290"/>
    </row>
    <row r="50" spans="1:101" ht="13" x14ac:dyDescent="0.3">
      <c r="A50" s="335" t="s">
        <v>44</v>
      </c>
      <c r="B50" s="310"/>
      <c r="C50" s="311"/>
      <c r="D50" s="312">
        <v>18.316825830836468</v>
      </c>
      <c r="E50" s="313">
        <v>21.767505347401624</v>
      </c>
      <c r="F50" s="313">
        <v>24.097024787045207</v>
      </c>
      <c r="G50" s="313">
        <v>31.213614755396481</v>
      </c>
      <c r="H50" s="313">
        <v>35.304195149529463</v>
      </c>
      <c r="I50" s="313">
        <v>37.363379873624091</v>
      </c>
      <c r="J50" s="314">
        <v>38.083189451988822</v>
      </c>
      <c r="K50" s="315">
        <v>41.130132325206546</v>
      </c>
      <c r="L50" s="315">
        <v>43.81654188769005</v>
      </c>
      <c r="M50" s="316">
        <v>45.264459144731283</v>
      </c>
      <c r="N50" s="314">
        <v>45.808130540076654</v>
      </c>
      <c r="O50" s="315">
        <v>43.762502285630795</v>
      </c>
      <c r="P50" s="315">
        <v>43.810378009156075</v>
      </c>
      <c r="Q50" s="316">
        <v>42.94489917342257</v>
      </c>
      <c r="R50" s="314">
        <v>42.922270373341355</v>
      </c>
      <c r="S50" s="315">
        <v>41.379921672194158</v>
      </c>
      <c r="T50" s="315">
        <v>39.975658993928668</v>
      </c>
      <c r="U50" s="316">
        <v>39.098536042520784</v>
      </c>
      <c r="V50" s="314">
        <v>39.716367403850377</v>
      </c>
      <c r="W50" s="315">
        <v>38.636002235316184</v>
      </c>
      <c r="X50" s="315">
        <v>36.947972744112029</v>
      </c>
      <c r="Y50" s="316">
        <v>35.930841303704938</v>
      </c>
      <c r="Z50" s="314">
        <v>36.574739988838623</v>
      </c>
      <c r="AA50" s="315">
        <v>36.703828971166025</v>
      </c>
      <c r="AB50" s="315">
        <v>34.052396520210273</v>
      </c>
      <c r="AC50" s="316">
        <v>32.820203499342597</v>
      </c>
      <c r="AD50" s="314">
        <v>32.576186780468348</v>
      </c>
      <c r="AE50" s="315">
        <v>31.739404733772197</v>
      </c>
      <c r="AF50" s="315">
        <v>31.600897250368767</v>
      </c>
      <c r="AG50" s="316">
        <v>29.552928013651862</v>
      </c>
      <c r="AH50" s="314">
        <v>31.834645972937132</v>
      </c>
      <c r="AI50" s="315">
        <v>30.098421220167246</v>
      </c>
      <c r="AJ50" s="315">
        <v>30.945067521887616</v>
      </c>
      <c r="AK50" s="316">
        <v>30.94959750038193</v>
      </c>
      <c r="AL50" s="314">
        <v>33.410330895781058</v>
      </c>
      <c r="AM50" s="315">
        <v>32.788397262917165</v>
      </c>
      <c r="AN50" s="315">
        <v>31.769593678801812</v>
      </c>
      <c r="AO50" s="316">
        <v>33.42112592902118</v>
      </c>
      <c r="AP50" s="314">
        <v>34.595728115216033</v>
      </c>
      <c r="AQ50" s="315">
        <v>35.010198881821047</v>
      </c>
      <c r="AR50" s="315">
        <v>34.011033369616428</v>
      </c>
      <c r="AS50" s="316">
        <v>34.60797985208999</v>
      </c>
      <c r="AT50" s="314">
        <v>34.212692637059227</v>
      </c>
      <c r="AU50" s="315">
        <v>32.231466351936092</v>
      </c>
      <c r="AV50" s="315">
        <v>32.871963023513409</v>
      </c>
      <c r="AW50" s="316">
        <v>33.032324451926272</v>
      </c>
      <c r="AX50" s="314">
        <v>31.593444585122093</v>
      </c>
      <c r="AY50" s="315">
        <v>30.966481613613265</v>
      </c>
      <c r="AZ50" s="315">
        <v>30.198674646636078</v>
      </c>
      <c r="BA50" s="316">
        <v>31.5236090184119</v>
      </c>
      <c r="BB50" s="314">
        <v>31.513515869123339</v>
      </c>
      <c r="BC50" s="315">
        <v>31.538317078725086</v>
      </c>
      <c r="BD50" s="315">
        <v>32.39416371206201</v>
      </c>
      <c r="BE50" s="316">
        <v>33.027917657266386</v>
      </c>
      <c r="BF50" s="314">
        <v>33.451812485807942</v>
      </c>
      <c r="BG50" s="315">
        <v>32.354693428915894</v>
      </c>
      <c r="BH50" s="315">
        <v>33.624561005276625</v>
      </c>
      <c r="BI50" s="316">
        <v>36.72705655932613</v>
      </c>
      <c r="BJ50" s="314">
        <v>36.840998694830823</v>
      </c>
      <c r="BK50" s="315">
        <v>38.037983095911329</v>
      </c>
      <c r="BL50" s="315">
        <v>40.992965432170848</v>
      </c>
      <c r="BM50" s="316">
        <v>40.509369741937</v>
      </c>
      <c r="BN50" s="314">
        <v>40.51662599707965</v>
      </c>
      <c r="BO50" s="315">
        <v>39.520042263876931</v>
      </c>
      <c r="BP50" s="315">
        <v>40.306413667680005</v>
      </c>
      <c r="BQ50" s="316">
        <v>40.324996744007237</v>
      </c>
      <c r="BR50" s="314">
        <v>41.251404539926071</v>
      </c>
      <c r="BS50" s="315">
        <v>41.6505233090517</v>
      </c>
      <c r="BT50" s="315">
        <v>41.789973308481784</v>
      </c>
      <c r="BU50" s="364">
        <v>42.034824325972828</v>
      </c>
      <c r="BV50" s="375">
        <v>41.318194697069899</v>
      </c>
      <c r="BW50" s="364">
        <v>42.122354009870605</v>
      </c>
      <c r="BX50" s="315">
        <v>43.093653005917353</v>
      </c>
      <c r="BY50" s="364">
        <v>43.487268230984512</v>
      </c>
      <c r="BZ50" s="412">
        <v>45.251720834711726</v>
      </c>
      <c r="CA50" s="315">
        <v>47.759301710988005</v>
      </c>
      <c r="CB50" s="315">
        <v>47.795901326578019</v>
      </c>
      <c r="CC50" s="413">
        <v>45.78995887570278</v>
      </c>
      <c r="CD50" s="398">
        <v>50.240463626987783</v>
      </c>
      <c r="CE50" s="315">
        <v>55.24953914846359</v>
      </c>
      <c r="CF50" s="315">
        <v>60.359778636965473</v>
      </c>
      <c r="CG50" s="315">
        <v>59.298791006145152</v>
      </c>
      <c r="CH50" s="315">
        <v>61.95900998820435</v>
      </c>
      <c r="CI50" s="315">
        <v>60.993126994640143</v>
      </c>
      <c r="CJ50" s="315">
        <v>59.358683453378795</v>
      </c>
      <c r="CK50" s="315">
        <v>59.024315429564837</v>
      </c>
      <c r="CL50" s="315">
        <v>57.130569844773063</v>
      </c>
      <c r="CM50" s="315">
        <v>56.505123532855755</v>
      </c>
      <c r="CN50" s="315">
        <v>57.206873853602353</v>
      </c>
      <c r="CO50" s="315">
        <v>57.687797796393262</v>
      </c>
      <c r="CP50" s="315">
        <v>56.845929923496435</v>
      </c>
      <c r="CQ50" s="315">
        <v>53.127470717623197</v>
      </c>
      <c r="CR50" s="315">
        <v>52.437310274103737</v>
      </c>
      <c r="CS50" s="315">
        <v>52.233655511678201</v>
      </c>
      <c r="CT50" s="315">
        <v>52.602594375762003</v>
      </c>
      <c r="CU50" s="315">
        <v>54.323570072510634</v>
      </c>
      <c r="CV50" s="315">
        <v>55.134111622744705</v>
      </c>
      <c r="CW50" s="315">
        <v>55.705791429659357</v>
      </c>
    </row>
    <row r="51" spans="1:101" ht="3" customHeight="1" x14ac:dyDescent="0.25">
      <c r="A51" s="306"/>
      <c r="B51" s="11"/>
      <c r="C51" s="307"/>
      <c r="D51" s="300"/>
      <c r="E51" s="287"/>
      <c r="F51" s="287"/>
      <c r="G51" s="287"/>
      <c r="H51" s="287"/>
      <c r="I51" s="287"/>
      <c r="J51" s="295"/>
      <c r="K51" s="290"/>
      <c r="L51" s="290"/>
      <c r="M51" s="296"/>
      <c r="N51" s="295"/>
      <c r="O51" s="290"/>
      <c r="P51" s="290"/>
      <c r="Q51" s="296"/>
      <c r="R51" s="295"/>
      <c r="S51" s="290"/>
      <c r="T51" s="290"/>
      <c r="U51" s="296"/>
      <c r="V51" s="295"/>
      <c r="W51" s="290"/>
      <c r="X51" s="290"/>
      <c r="Y51" s="296"/>
      <c r="Z51" s="295"/>
      <c r="AA51" s="290"/>
      <c r="AB51" s="290"/>
      <c r="AC51" s="296"/>
      <c r="AD51" s="295"/>
      <c r="AE51" s="290"/>
      <c r="AF51" s="290"/>
      <c r="AG51" s="296"/>
      <c r="AH51" s="295"/>
      <c r="AI51" s="290"/>
      <c r="AJ51" s="290"/>
      <c r="AK51" s="296"/>
      <c r="AL51" s="295"/>
      <c r="AM51" s="290"/>
      <c r="AN51" s="290"/>
      <c r="AO51" s="296"/>
      <c r="AP51" s="295"/>
      <c r="AQ51" s="290"/>
      <c r="AR51" s="290"/>
      <c r="AS51" s="296"/>
      <c r="AT51" s="295"/>
      <c r="AU51" s="290"/>
      <c r="AV51" s="290"/>
      <c r="AW51" s="296"/>
      <c r="AX51" s="295"/>
      <c r="AY51" s="290"/>
      <c r="AZ51" s="290"/>
      <c r="BA51" s="296"/>
      <c r="BB51" s="295"/>
      <c r="BC51" s="290"/>
      <c r="BD51" s="290"/>
      <c r="BE51" s="296"/>
      <c r="BF51" s="295"/>
      <c r="BG51" s="290"/>
      <c r="BH51" s="290"/>
      <c r="BI51" s="296"/>
      <c r="BJ51" s="295"/>
      <c r="BK51" s="290"/>
      <c r="BL51" s="290"/>
      <c r="BM51" s="296"/>
      <c r="BN51" s="295"/>
      <c r="BO51" s="290"/>
      <c r="BP51" s="290"/>
      <c r="BQ51" s="296"/>
      <c r="BR51" s="295"/>
      <c r="BS51" s="290"/>
      <c r="BT51" s="290"/>
      <c r="BU51" s="363"/>
      <c r="BV51" s="374"/>
      <c r="BW51" s="363"/>
      <c r="BX51" s="290"/>
      <c r="BY51" s="363"/>
      <c r="BZ51" s="410"/>
      <c r="CA51" s="290"/>
      <c r="CB51" s="290"/>
      <c r="CC51" s="411"/>
      <c r="CD51" s="397"/>
      <c r="CE51" s="290"/>
      <c r="CF51" s="290"/>
      <c r="CG51" s="290"/>
      <c r="CH51" s="290"/>
      <c r="CI51" s="290"/>
      <c r="CJ51" s="290"/>
      <c r="CK51" s="290"/>
      <c r="CL51" s="290"/>
      <c r="CM51" s="290"/>
      <c r="CN51" s="290"/>
      <c r="CO51" s="290"/>
      <c r="CP51" s="290"/>
      <c r="CQ51" s="290"/>
      <c r="CR51" s="290"/>
      <c r="CS51" s="290"/>
      <c r="CT51" s="290"/>
      <c r="CU51" s="290"/>
      <c r="CV51" s="290"/>
      <c r="CW51" s="290"/>
    </row>
    <row r="52" spans="1:101" ht="28.5" customHeight="1" x14ac:dyDescent="0.25">
      <c r="A52" s="306"/>
      <c r="B52" s="13" t="s">
        <v>4</v>
      </c>
      <c r="C52" s="344" t="s">
        <v>56</v>
      </c>
      <c r="D52" s="299">
        <v>4.1181583209525536</v>
      </c>
      <c r="E52" s="286">
        <v>4.8620725126540156</v>
      </c>
      <c r="F52" s="286">
        <v>4.5343410531049591</v>
      </c>
      <c r="G52" s="286">
        <v>2.9944775354022282</v>
      </c>
      <c r="H52" s="286">
        <v>3.5159503191701371</v>
      </c>
      <c r="I52" s="286">
        <v>4.3970299384686999</v>
      </c>
      <c r="J52" s="293">
        <v>5.7695071869964618</v>
      </c>
      <c r="K52" s="289">
        <v>5.6165623708746022</v>
      </c>
      <c r="L52" s="289">
        <v>5.2297321263888481</v>
      </c>
      <c r="M52" s="294">
        <v>5.3057179609453042</v>
      </c>
      <c r="N52" s="293">
        <v>5.9901469366513886</v>
      </c>
      <c r="O52" s="289">
        <v>6.2781797766968479</v>
      </c>
      <c r="P52" s="289">
        <v>6.7627649907919212</v>
      </c>
      <c r="Q52" s="294">
        <v>5.9513010268992836</v>
      </c>
      <c r="R52" s="293">
        <v>6.9864671972610921</v>
      </c>
      <c r="S52" s="289">
        <v>6.5351754388831882</v>
      </c>
      <c r="T52" s="289">
        <v>7.7073191595912522</v>
      </c>
      <c r="U52" s="294">
        <v>6.8040082661359387</v>
      </c>
      <c r="V52" s="293">
        <v>7.4582610757322669</v>
      </c>
      <c r="W52" s="289">
        <v>8.5757772285673823</v>
      </c>
      <c r="X52" s="289">
        <v>8.4009662206922275</v>
      </c>
      <c r="Y52" s="294">
        <v>7.4577251797974906</v>
      </c>
      <c r="Z52" s="293">
        <v>8.6316609953461381</v>
      </c>
      <c r="AA52" s="289">
        <v>8.0927315820003098</v>
      </c>
      <c r="AB52" s="289">
        <v>7.8055212862968322</v>
      </c>
      <c r="AC52" s="294">
        <v>6.5256656471577852</v>
      </c>
      <c r="AD52" s="293">
        <v>7.5362381152931466</v>
      </c>
      <c r="AE52" s="289">
        <v>8.5052729113539041</v>
      </c>
      <c r="AF52" s="289">
        <v>8.0640329892850975</v>
      </c>
      <c r="AG52" s="294">
        <v>6.7963847757796261</v>
      </c>
      <c r="AH52" s="293">
        <v>8.3055219155148521</v>
      </c>
      <c r="AI52" s="289">
        <v>8.3058546426185593</v>
      </c>
      <c r="AJ52" s="289">
        <v>7.5667756450702779</v>
      </c>
      <c r="AK52" s="294">
        <v>6.1306221358272097</v>
      </c>
      <c r="AL52" s="293">
        <v>7.4812640989941741</v>
      </c>
      <c r="AM52" s="289">
        <v>8.5876359057209211</v>
      </c>
      <c r="AN52" s="289">
        <v>7.8979797680842232</v>
      </c>
      <c r="AO52" s="294">
        <v>6.5602209179169533</v>
      </c>
      <c r="AP52" s="293">
        <v>7.1572774284600795</v>
      </c>
      <c r="AQ52" s="289">
        <v>8.1413765380125973</v>
      </c>
      <c r="AR52" s="289">
        <v>8.4685216895232696</v>
      </c>
      <c r="AS52" s="294">
        <v>6.5609401432721937</v>
      </c>
      <c r="AT52" s="293">
        <v>7.8862273649183008</v>
      </c>
      <c r="AU52" s="289">
        <v>8.7189612380803769</v>
      </c>
      <c r="AV52" s="289">
        <v>8.9424789557784372</v>
      </c>
      <c r="AW52" s="294">
        <v>6.4513444849575832</v>
      </c>
      <c r="AX52" s="293">
        <v>7.1940335590133158</v>
      </c>
      <c r="AY52" s="289">
        <v>9.7665736546434214</v>
      </c>
      <c r="AZ52" s="289">
        <v>9.5193022415008155</v>
      </c>
      <c r="BA52" s="294">
        <v>7.2594791860710286</v>
      </c>
      <c r="BB52" s="293">
        <v>8.3519809672018503</v>
      </c>
      <c r="BC52" s="289">
        <v>9.721469249359604</v>
      </c>
      <c r="BD52" s="289">
        <v>10.242040608496279</v>
      </c>
      <c r="BE52" s="294">
        <v>8.9460311893550131</v>
      </c>
      <c r="BF52" s="293">
        <v>9.9330873474745509</v>
      </c>
      <c r="BG52" s="289">
        <v>10.098890644507174</v>
      </c>
      <c r="BH52" s="289">
        <v>10.08898813270995</v>
      </c>
      <c r="BI52" s="294">
        <v>9.5701162504064214</v>
      </c>
      <c r="BJ52" s="293">
        <v>10.011871492052071</v>
      </c>
      <c r="BK52" s="289">
        <v>10.663296548729297</v>
      </c>
      <c r="BL52" s="289">
        <v>10.000950850925621</v>
      </c>
      <c r="BM52" s="294">
        <v>7.0089296182480147</v>
      </c>
      <c r="BN52" s="293">
        <v>9.0167205380581343</v>
      </c>
      <c r="BO52" s="289">
        <v>9.1711413736446712</v>
      </c>
      <c r="BP52" s="289">
        <v>9.0298755480174275</v>
      </c>
      <c r="BQ52" s="346">
        <v>7.3706825055531606</v>
      </c>
      <c r="BR52" s="347">
        <v>8.0503970976725121</v>
      </c>
      <c r="BS52" s="348">
        <v>8.5492105835315808</v>
      </c>
      <c r="BT52" s="348">
        <v>8.9154741906598343</v>
      </c>
      <c r="BU52" s="366">
        <v>6.7678735529717553</v>
      </c>
      <c r="BV52" s="377">
        <v>8.1466730597240051</v>
      </c>
      <c r="BW52" s="366">
        <v>8.5668129290438806</v>
      </c>
      <c r="BX52" s="348">
        <v>8.6034677585140518</v>
      </c>
      <c r="BY52" s="366">
        <v>6.6465674200493821</v>
      </c>
      <c r="BZ52" s="416">
        <v>9.3174339380675431</v>
      </c>
      <c r="CA52" s="348">
        <v>10.029992567095036</v>
      </c>
      <c r="CB52" s="348">
        <v>8.8730533129406375</v>
      </c>
      <c r="CC52" s="417">
        <v>6.2468280182253269</v>
      </c>
      <c r="CD52" s="400">
        <v>7.7071473711896292</v>
      </c>
      <c r="CE52" s="348">
        <v>9.3511900606691309</v>
      </c>
      <c r="CF52" s="348">
        <v>9.3044919687979206</v>
      </c>
      <c r="CG52" s="348">
        <v>7.3519404126898307</v>
      </c>
      <c r="CH52" s="348">
        <v>7.9232868155061267</v>
      </c>
      <c r="CI52" s="348">
        <v>8.1396939387041929</v>
      </c>
      <c r="CJ52" s="348">
        <v>8.9853386203650754</v>
      </c>
      <c r="CK52" s="348">
        <v>6.3524884915892725</v>
      </c>
      <c r="CL52" s="348">
        <v>6.9940987817957083</v>
      </c>
      <c r="CM52" s="348">
        <v>8.3967063100338493</v>
      </c>
      <c r="CN52" s="348">
        <v>8.3764822718130585</v>
      </c>
      <c r="CO52" s="348">
        <v>6.3112651164905307</v>
      </c>
      <c r="CP52" s="348">
        <v>6.958975928133988</v>
      </c>
      <c r="CQ52" s="348">
        <v>8.6900765682035885</v>
      </c>
      <c r="CR52" s="348">
        <v>9.1932008921843931</v>
      </c>
      <c r="CS52" s="348">
        <v>5.8609993948623016</v>
      </c>
      <c r="CT52" s="348">
        <v>6.657178755262164</v>
      </c>
      <c r="CU52" s="348">
        <v>6.7769762151005164</v>
      </c>
      <c r="CV52" s="348">
        <v>7.2333495519119575</v>
      </c>
      <c r="CW52" s="348">
        <v>5.1720229252283803</v>
      </c>
    </row>
    <row r="53" spans="1:101" ht="3" customHeight="1" x14ac:dyDescent="0.25">
      <c r="A53" s="306"/>
      <c r="B53" s="11"/>
      <c r="C53" s="307"/>
      <c r="D53" s="300"/>
      <c r="E53" s="287"/>
      <c r="F53" s="287"/>
      <c r="G53" s="287"/>
      <c r="H53" s="287"/>
      <c r="I53" s="287"/>
      <c r="J53" s="295"/>
      <c r="K53" s="290"/>
      <c r="L53" s="290"/>
      <c r="M53" s="296"/>
      <c r="N53" s="295"/>
      <c r="O53" s="290"/>
      <c r="P53" s="290"/>
      <c r="Q53" s="296"/>
      <c r="R53" s="295"/>
      <c r="S53" s="290"/>
      <c r="T53" s="290"/>
      <c r="U53" s="296"/>
      <c r="V53" s="295"/>
      <c r="W53" s="290"/>
      <c r="X53" s="290"/>
      <c r="Y53" s="296"/>
      <c r="Z53" s="295"/>
      <c r="AA53" s="290"/>
      <c r="AB53" s="290"/>
      <c r="AC53" s="296"/>
      <c r="AD53" s="295"/>
      <c r="AE53" s="290"/>
      <c r="AF53" s="290"/>
      <c r="AG53" s="296"/>
      <c r="AH53" s="295"/>
      <c r="AI53" s="290"/>
      <c r="AJ53" s="290"/>
      <c r="AK53" s="296"/>
      <c r="AL53" s="295"/>
      <c r="AM53" s="290"/>
      <c r="AN53" s="290"/>
      <c r="AO53" s="296"/>
      <c r="AP53" s="295"/>
      <c r="AQ53" s="290"/>
      <c r="AR53" s="290"/>
      <c r="AS53" s="296"/>
      <c r="AT53" s="295"/>
      <c r="AU53" s="290"/>
      <c r="AV53" s="290"/>
      <c r="AW53" s="296"/>
      <c r="AX53" s="295"/>
      <c r="AY53" s="290"/>
      <c r="AZ53" s="290"/>
      <c r="BA53" s="296"/>
      <c r="BB53" s="295"/>
      <c r="BC53" s="290"/>
      <c r="BD53" s="290"/>
      <c r="BE53" s="296"/>
      <c r="BF53" s="295"/>
      <c r="BG53" s="290"/>
      <c r="BH53" s="290"/>
      <c r="BI53" s="296"/>
      <c r="BJ53" s="295"/>
      <c r="BK53" s="290"/>
      <c r="BL53" s="290"/>
      <c r="BM53" s="296"/>
      <c r="BN53" s="295"/>
      <c r="BO53" s="290"/>
      <c r="BP53" s="290"/>
      <c r="BQ53" s="296"/>
      <c r="BR53" s="295"/>
      <c r="BS53" s="290"/>
      <c r="BT53" s="290"/>
      <c r="BU53" s="363"/>
      <c r="BV53" s="374"/>
      <c r="BW53" s="363"/>
      <c r="BX53" s="290"/>
      <c r="BY53" s="363"/>
      <c r="BZ53" s="410"/>
      <c r="CA53" s="290"/>
      <c r="CB53" s="290"/>
      <c r="CC53" s="411"/>
      <c r="CD53" s="397"/>
      <c r="CE53" s="290"/>
      <c r="CF53" s="290"/>
      <c r="CG53" s="290"/>
      <c r="CH53" s="290"/>
      <c r="CI53" s="290"/>
      <c r="CJ53" s="290"/>
      <c r="CK53" s="290"/>
      <c r="CL53" s="290"/>
      <c r="CM53" s="290"/>
      <c r="CN53" s="290"/>
      <c r="CO53" s="290"/>
      <c r="CP53" s="290"/>
      <c r="CQ53" s="290"/>
      <c r="CR53" s="290"/>
      <c r="CS53" s="290"/>
      <c r="CT53" s="290"/>
      <c r="CU53" s="290"/>
      <c r="CV53" s="290"/>
      <c r="CW53" s="290"/>
    </row>
    <row r="54" spans="1:101" ht="13" x14ac:dyDescent="0.3">
      <c r="A54" s="261" t="s">
        <v>45</v>
      </c>
      <c r="B54" s="270"/>
      <c r="C54" s="329"/>
      <c r="D54" s="330">
        <v>14.198667509883913</v>
      </c>
      <c r="E54" s="331">
        <v>16.905432834747611</v>
      </c>
      <c r="F54" s="331">
        <v>19.562683733940247</v>
      </c>
      <c r="G54" s="331">
        <v>28.219137219994252</v>
      </c>
      <c r="H54" s="331">
        <v>31.788244830359318</v>
      </c>
      <c r="I54" s="331">
        <v>32.966349935155378</v>
      </c>
      <c r="J54" s="332">
        <v>32.313682264992352</v>
      </c>
      <c r="K54" s="333">
        <v>35.513569954331942</v>
      </c>
      <c r="L54" s="333">
        <v>38.586809761301197</v>
      </c>
      <c r="M54" s="334">
        <v>39.958741183785982</v>
      </c>
      <c r="N54" s="332">
        <v>39.817983603425262</v>
      </c>
      <c r="O54" s="333">
        <v>37.484322508933964</v>
      </c>
      <c r="P54" s="333">
        <v>37.047613018364153</v>
      </c>
      <c r="Q54" s="334">
        <v>36.99359814652329</v>
      </c>
      <c r="R54" s="332">
        <v>35.935803176080263</v>
      </c>
      <c r="S54" s="333">
        <v>34.844746233310964</v>
      </c>
      <c r="T54" s="333">
        <v>32.268339834337411</v>
      </c>
      <c r="U54" s="334">
        <v>32.294527776384832</v>
      </c>
      <c r="V54" s="332">
        <v>32.258106328118089</v>
      </c>
      <c r="W54" s="333">
        <v>30.060225006748819</v>
      </c>
      <c r="X54" s="333">
        <v>28.5470065234198</v>
      </c>
      <c r="Y54" s="334">
        <v>28.473116123907445</v>
      </c>
      <c r="Z54" s="332">
        <v>27.943078993492488</v>
      </c>
      <c r="AA54" s="333">
        <v>28.611097389165714</v>
      </c>
      <c r="AB54" s="333">
        <v>26.246875233913435</v>
      </c>
      <c r="AC54" s="334">
        <v>26.294537852184806</v>
      </c>
      <c r="AD54" s="332">
        <v>25.03994866517521</v>
      </c>
      <c r="AE54" s="333">
        <v>23.234131822418306</v>
      </c>
      <c r="AF54" s="333">
        <v>23.536864261083661</v>
      </c>
      <c r="AG54" s="334">
        <v>22.756543237872233</v>
      </c>
      <c r="AH54" s="332">
        <v>23.52912405742228</v>
      </c>
      <c r="AI54" s="333">
        <v>21.792566577548676</v>
      </c>
      <c r="AJ54" s="333">
        <v>23.37829187681734</v>
      </c>
      <c r="AK54" s="334">
        <v>24.818975364554724</v>
      </c>
      <c r="AL54" s="332">
        <v>25.929066796786877</v>
      </c>
      <c r="AM54" s="333">
        <v>24.200761357196239</v>
      </c>
      <c r="AN54" s="333">
        <v>23.871613910717588</v>
      </c>
      <c r="AO54" s="334">
        <v>26.860905011104236</v>
      </c>
      <c r="AP54" s="332">
        <v>27.438450686755971</v>
      </c>
      <c r="AQ54" s="333">
        <v>26.868822343808446</v>
      </c>
      <c r="AR54" s="333">
        <v>25.54251168009317</v>
      </c>
      <c r="AS54" s="334">
        <v>28.047039708817795</v>
      </c>
      <c r="AT54" s="332">
        <v>26.326465272140929</v>
      </c>
      <c r="AU54" s="333">
        <v>23.51250511385572</v>
      </c>
      <c r="AV54" s="333">
        <v>23.929484067734965</v>
      </c>
      <c r="AW54" s="334">
        <v>26.580979966968695</v>
      </c>
      <c r="AX54" s="332">
        <v>24.399411026108776</v>
      </c>
      <c r="AY54" s="333">
        <v>21.199907958969842</v>
      </c>
      <c r="AZ54" s="333">
        <v>20.679372405135261</v>
      </c>
      <c r="BA54" s="334">
        <v>24.264129832340871</v>
      </c>
      <c r="BB54" s="332">
        <v>23.161534901921495</v>
      </c>
      <c r="BC54" s="333">
        <v>21.816847829365489</v>
      </c>
      <c r="BD54" s="333">
        <v>22.152123103565739</v>
      </c>
      <c r="BE54" s="334">
        <v>24.081886467911378</v>
      </c>
      <c r="BF54" s="332">
        <v>23.448797893936895</v>
      </c>
      <c r="BG54" s="333">
        <v>22.062964041469137</v>
      </c>
      <c r="BH54" s="333">
        <v>23.278867090477888</v>
      </c>
      <c r="BI54" s="334">
        <v>26.596531344965708</v>
      </c>
      <c r="BJ54" s="332">
        <v>26.291628922054667</v>
      </c>
      <c r="BK54" s="333">
        <v>26.811338550087811</v>
      </c>
      <c r="BL54" s="333">
        <v>29.801729660356564</v>
      </c>
      <c r="BM54" s="334">
        <v>32.274421529331761</v>
      </c>
      <c r="BN54" s="332">
        <v>31.499905459021509</v>
      </c>
      <c r="BO54" s="333">
        <v>30.348900890232265</v>
      </c>
      <c r="BP54" s="333">
        <v>31.276538119662572</v>
      </c>
      <c r="BQ54" s="334">
        <v>32.954314238454089</v>
      </c>
      <c r="BR54" s="332">
        <v>33.201007442253569</v>
      </c>
      <c r="BS54" s="333">
        <v>33.101312725520117</v>
      </c>
      <c r="BT54" s="333">
        <v>32.874499117821955</v>
      </c>
      <c r="BU54" s="367">
        <v>35.266950773001064</v>
      </c>
      <c r="BV54" s="378">
        <v>33.171521637345883</v>
      </c>
      <c r="BW54" s="367">
        <v>33.555541080826721</v>
      </c>
      <c r="BX54" s="333">
        <v>34.490185247403303</v>
      </c>
      <c r="BY54" s="367">
        <v>36.840700810935125</v>
      </c>
      <c r="BZ54" s="418">
        <v>35.934286896644188</v>
      </c>
      <c r="CA54" s="333">
        <v>37.729309143892969</v>
      </c>
      <c r="CB54" s="333">
        <v>38.922848013637378</v>
      </c>
      <c r="CC54" s="419">
        <v>39.543130857477458</v>
      </c>
      <c r="CD54" s="401">
        <v>42.533316255798148</v>
      </c>
      <c r="CE54" s="333">
        <v>45.898349087794458</v>
      </c>
      <c r="CF54" s="333">
        <v>51.055286668167554</v>
      </c>
      <c r="CG54" s="333">
        <v>51.946850593455295</v>
      </c>
      <c r="CH54" s="333">
        <v>54.035723172698226</v>
      </c>
      <c r="CI54" s="333">
        <v>52.853433055935938</v>
      </c>
      <c r="CJ54" s="333">
        <v>50.373344833013732</v>
      </c>
      <c r="CK54" s="333">
        <v>52.671826937975567</v>
      </c>
      <c r="CL54" s="333">
        <v>50.13647106297735</v>
      </c>
      <c r="CM54" s="333">
        <v>48.108417222821899</v>
      </c>
      <c r="CN54" s="333">
        <v>48.830391581789286</v>
      </c>
      <c r="CO54" s="333">
        <v>51.376532679902731</v>
      </c>
      <c r="CP54" s="333">
        <v>49.886953995362447</v>
      </c>
      <c r="CQ54" s="333">
        <v>44.437394149419617</v>
      </c>
      <c r="CR54" s="333">
        <v>43.244109381919337</v>
      </c>
      <c r="CS54" s="333">
        <v>46.372656116815882</v>
      </c>
      <c r="CT54" s="333">
        <v>45.945415620499844</v>
      </c>
      <c r="CU54" s="333">
        <v>47.546593857410116</v>
      </c>
      <c r="CV54" s="333">
        <v>47.900762070832748</v>
      </c>
      <c r="CW54" s="333">
        <v>50.533768504430974</v>
      </c>
    </row>
    <row r="55" spans="1:101" ht="13.5" thickBot="1" x14ac:dyDescent="0.35">
      <c r="A55" s="241" t="s">
        <v>83</v>
      </c>
      <c r="B55" s="242"/>
      <c r="C55" s="243"/>
      <c r="D55" s="324">
        <v>12.434439245824976</v>
      </c>
      <c r="E55" s="325">
        <v>14.934688291504743</v>
      </c>
      <c r="F55" s="325">
        <v>17.633328639785802</v>
      </c>
      <c r="G55" s="325">
        <v>25.656370856698647</v>
      </c>
      <c r="H55" s="325">
        <v>29.826005915405357</v>
      </c>
      <c r="I55" s="325">
        <v>31.54087816509686</v>
      </c>
      <c r="J55" s="326">
        <v>30.586757255075796</v>
      </c>
      <c r="K55" s="327">
        <v>33.886650038424143</v>
      </c>
      <c r="L55" s="327">
        <v>37.201702083656677</v>
      </c>
      <c r="M55" s="328">
        <v>38.275674136642813</v>
      </c>
      <c r="N55" s="326">
        <v>37.936793612906484</v>
      </c>
      <c r="O55" s="327">
        <v>35.520412217109993</v>
      </c>
      <c r="P55" s="327">
        <v>35.222377571797367</v>
      </c>
      <c r="Q55" s="328">
        <v>35.683587931231187</v>
      </c>
      <c r="R55" s="326">
        <v>34.221644950033472</v>
      </c>
      <c r="S55" s="327">
        <v>32.762615464703273</v>
      </c>
      <c r="T55" s="327">
        <v>30.574539869085321</v>
      </c>
      <c r="U55" s="328">
        <v>30.507429397831604</v>
      </c>
      <c r="V55" s="326">
        <v>29.561224158465144</v>
      </c>
      <c r="W55" s="327">
        <v>27.798206913106526</v>
      </c>
      <c r="X55" s="327">
        <v>26.712427308237352</v>
      </c>
      <c r="Y55" s="328">
        <v>27.077124906063805</v>
      </c>
      <c r="Z55" s="326">
        <v>25.588942113270512</v>
      </c>
      <c r="AA55" s="327">
        <v>26.214561775839652</v>
      </c>
      <c r="AB55" s="327">
        <v>24.326501887938583</v>
      </c>
      <c r="AC55" s="328">
        <v>24.724689789795523</v>
      </c>
      <c r="AD55" s="326">
        <v>22.629369451062249</v>
      </c>
      <c r="AE55" s="327">
        <v>20.682121440262772</v>
      </c>
      <c r="AF55" s="327">
        <v>21.424475241038021</v>
      </c>
      <c r="AG55" s="328">
        <v>21.712209113407368</v>
      </c>
      <c r="AH55" s="326">
        <v>22.602979263076456</v>
      </c>
      <c r="AI55" s="327">
        <v>20.849081594660966</v>
      </c>
      <c r="AJ55" s="327">
        <v>22.441996097463569</v>
      </c>
      <c r="AK55" s="328">
        <v>23.70216891153656</v>
      </c>
      <c r="AL55" s="326">
        <v>25.123392994495013</v>
      </c>
      <c r="AM55" s="327">
        <v>23.429322722066047</v>
      </c>
      <c r="AN55" s="327">
        <v>23.167258385467555</v>
      </c>
      <c r="AO55" s="328">
        <v>25.504360733293936</v>
      </c>
      <c r="AP55" s="326">
        <v>27.10256971758519</v>
      </c>
      <c r="AQ55" s="327">
        <v>26.507582489300489</v>
      </c>
      <c r="AR55" s="327">
        <v>25.238785165533933</v>
      </c>
      <c r="AS55" s="328">
        <v>26.891984647886432</v>
      </c>
      <c r="AT55" s="326">
        <v>25.791496600243402</v>
      </c>
      <c r="AU55" s="327">
        <v>23.2293933798402</v>
      </c>
      <c r="AV55" s="327">
        <v>23.687278662177185</v>
      </c>
      <c r="AW55" s="328">
        <v>24.97862362520965</v>
      </c>
      <c r="AX55" s="326">
        <v>23.740201398778719</v>
      </c>
      <c r="AY55" s="327">
        <v>20.658952943775176</v>
      </c>
      <c r="AZ55" s="327">
        <v>20.159133114218079</v>
      </c>
      <c r="BA55" s="328">
        <v>22.517138812093044</v>
      </c>
      <c r="BB55" s="326">
        <v>21.789305772208543</v>
      </c>
      <c r="BC55" s="327">
        <v>20.710798325351966</v>
      </c>
      <c r="BD55" s="327">
        <v>21.190010657672399</v>
      </c>
      <c r="BE55" s="328">
        <v>22.356074712859279</v>
      </c>
      <c r="BF55" s="326">
        <v>22.329039171833301</v>
      </c>
      <c r="BG55" s="327">
        <v>21.24427742719342</v>
      </c>
      <c r="BH55" s="327">
        <v>22.466607255429256</v>
      </c>
      <c r="BI55" s="328">
        <v>25.252839842548951</v>
      </c>
      <c r="BJ55" s="326">
        <v>25.324444875343961</v>
      </c>
      <c r="BK55" s="327">
        <v>25.86214657253867</v>
      </c>
      <c r="BL55" s="327">
        <v>28.956868294806565</v>
      </c>
      <c r="BM55" s="328">
        <v>31.289189029342555</v>
      </c>
      <c r="BN55" s="326">
        <v>30.648071298924457</v>
      </c>
      <c r="BO55" s="327">
        <v>29.53221416579402</v>
      </c>
      <c r="BP55" s="327">
        <v>30.457803010020363</v>
      </c>
      <c r="BQ55" s="328">
        <v>32.30806739655177</v>
      </c>
      <c r="BR55" s="326">
        <v>32.696692479792397</v>
      </c>
      <c r="BS55" s="327">
        <v>32.553991443582198</v>
      </c>
      <c r="BT55" s="327">
        <v>32.151241526410331</v>
      </c>
      <c r="BU55" s="368">
        <v>34.853671814237728</v>
      </c>
      <c r="BV55" s="379">
        <v>33.0912223059984</v>
      </c>
      <c r="BW55" s="368">
        <v>33.48243334173204</v>
      </c>
      <c r="BX55" s="327">
        <v>34.394653814726084</v>
      </c>
      <c r="BY55" s="368">
        <v>36.756000292441584</v>
      </c>
      <c r="BZ55" s="420">
        <v>35.64560499199299</v>
      </c>
      <c r="CA55" s="421">
        <v>37.388944348991124</v>
      </c>
      <c r="CB55" s="421">
        <v>38.545849236148975</v>
      </c>
      <c r="CC55" s="422">
        <v>39.51576345938966</v>
      </c>
      <c r="CD55" s="402">
        <v>42.177117389952343</v>
      </c>
      <c r="CE55" s="421">
        <v>45.237879218560508</v>
      </c>
      <c r="CF55" s="421">
        <v>49.669481296595599</v>
      </c>
      <c r="CG55" s="421">
        <v>51.930945653951056</v>
      </c>
      <c r="CH55" s="421">
        <v>53.403255693894195</v>
      </c>
      <c r="CI55" s="421">
        <v>52.196996077034477</v>
      </c>
      <c r="CJ55" s="421">
        <v>49.833503202815109</v>
      </c>
      <c r="CK55" s="421">
        <v>52.638370676043245</v>
      </c>
      <c r="CL55" s="421">
        <v>49.728834959249298</v>
      </c>
      <c r="CM55" s="421">
        <v>47.6285263008238</v>
      </c>
      <c r="CN55" s="421">
        <v>48.525399429441336</v>
      </c>
      <c r="CO55" s="421">
        <v>51.357737477475226</v>
      </c>
      <c r="CP55" s="421">
        <v>49.601988881714732</v>
      </c>
      <c r="CQ55" s="421">
        <v>44.125589886267996</v>
      </c>
      <c r="CR55" s="421">
        <v>42.945317155426373</v>
      </c>
      <c r="CS55" s="421">
        <v>46.353963323139219</v>
      </c>
      <c r="CT55" s="421">
        <v>45.66448104159813</v>
      </c>
      <c r="CU55" s="421">
        <v>47.234333070415616</v>
      </c>
      <c r="CV55" s="421">
        <v>47.660486997760529</v>
      </c>
      <c r="CW55" s="421">
        <v>50.509611538546082</v>
      </c>
    </row>
    <row r="56" spans="1:101" x14ac:dyDescent="0.25">
      <c r="A56" s="345" t="s">
        <v>48</v>
      </c>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382">
        <v>9.0110878872774869</v>
      </c>
      <c r="BV56" s="8"/>
      <c r="BW56" s="8"/>
      <c r="BX56" s="8"/>
      <c r="BY56" s="382"/>
      <c r="BZ56" s="382"/>
      <c r="CA56" s="8"/>
      <c r="CB56" s="8"/>
      <c r="CC56" s="382"/>
      <c r="CD56" s="382"/>
      <c r="CE56" s="382"/>
      <c r="CF56" s="382"/>
      <c r="CG56" s="382"/>
      <c r="CH56" s="382"/>
      <c r="CI56" s="382"/>
      <c r="CJ56" s="382"/>
      <c r="CK56" s="382"/>
      <c r="CL56" s="382"/>
      <c r="CM56" s="382"/>
      <c r="CN56" s="382"/>
      <c r="CO56" s="382"/>
      <c r="CP56" s="382"/>
      <c r="CQ56" s="382"/>
      <c r="CR56" s="382"/>
      <c r="CS56" s="382"/>
      <c r="CT56" s="382"/>
      <c r="CU56" s="382"/>
      <c r="CV56" s="382"/>
      <c r="CW56" s="382"/>
    </row>
    <row r="57" spans="1:101" x14ac:dyDescent="0.25">
      <c r="A57" s="345" t="s">
        <v>78</v>
      </c>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380"/>
      <c r="BZ57" s="380"/>
      <c r="CA57" s="8"/>
      <c r="CB57" s="8"/>
      <c r="CC57" s="380"/>
      <c r="CD57" s="380"/>
      <c r="CE57" s="380"/>
      <c r="CF57" s="380"/>
      <c r="CG57" s="380"/>
      <c r="CH57" s="380"/>
      <c r="CI57" s="380"/>
      <c r="CJ57" s="380"/>
      <c r="CK57" s="380"/>
      <c r="CL57" s="380"/>
      <c r="CM57" s="380"/>
      <c r="CN57" s="380"/>
      <c r="CO57" s="380"/>
      <c r="CP57" s="380"/>
      <c r="CQ57" s="380"/>
      <c r="CR57" s="380"/>
      <c r="CS57" s="380"/>
      <c r="CT57" s="380"/>
      <c r="CU57" s="380"/>
      <c r="CV57" s="380"/>
      <c r="CW57" s="380"/>
    </row>
    <row r="58" spans="1:101" x14ac:dyDescent="0.25">
      <c r="A58" s="345" t="s">
        <v>76</v>
      </c>
      <c r="BY58" s="381"/>
      <c r="BZ58" s="381"/>
      <c r="CC58" s="381"/>
      <c r="CD58" s="381"/>
      <c r="CE58" s="381"/>
      <c r="CF58" s="381"/>
      <c r="CG58" s="381"/>
      <c r="CH58" s="381"/>
      <c r="CI58" s="381"/>
      <c r="CJ58" s="381"/>
      <c r="CK58" s="381"/>
      <c r="CL58" s="381"/>
      <c r="CM58" s="381"/>
      <c r="CN58" s="381"/>
      <c r="CO58" s="381"/>
      <c r="CP58" s="381"/>
      <c r="CQ58" s="381"/>
      <c r="CR58" s="381"/>
      <c r="CS58" s="381"/>
      <c r="CT58" s="381"/>
      <c r="CU58" s="381"/>
      <c r="CV58" s="381"/>
      <c r="CW58" s="381"/>
    </row>
    <row r="59" spans="1:101" x14ac:dyDescent="0.25">
      <c r="A59" s="345" t="s">
        <v>80</v>
      </c>
    </row>
    <row r="60" spans="1:101" x14ac:dyDescent="0.25">
      <c r="A60" s="345" t="s">
        <v>87</v>
      </c>
    </row>
    <row r="61" spans="1:101" x14ac:dyDescent="0.25">
      <c r="A61" s="345" t="s">
        <v>94</v>
      </c>
    </row>
    <row r="62" spans="1:101" ht="13" x14ac:dyDescent="0.3">
      <c r="A62" s="345" t="s">
        <v>99</v>
      </c>
      <c r="C62" s="283"/>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c r="CU62" s="27"/>
      <c r="CV62" s="27"/>
      <c r="CW62" s="27"/>
    </row>
  </sheetData>
  <phoneticPr fontId="0" type="noConversion"/>
  <printOptions horizontalCentered="1"/>
  <pageMargins left="0.17" right="0.17" top="0.56000000000000005" bottom="0.34" header="0" footer="0"/>
  <pageSetup scale="55"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sheetPr>
  <dimension ref="A1:L61"/>
  <sheetViews>
    <sheetView showGridLines="0" zoomScale="70" zoomScaleNormal="70" workbookViewId="0">
      <selection activeCell="M24" sqref="M24"/>
    </sheetView>
  </sheetViews>
  <sheetFormatPr baseColWidth="10" defaultColWidth="10.90625" defaultRowHeight="12.5" x14ac:dyDescent="0.25"/>
  <cols>
    <col min="1" max="1" width="3.08984375" customWidth="1"/>
    <col min="2" max="2" width="2.08984375" customWidth="1"/>
    <col min="3" max="3" width="47.08984375" bestFit="1" customWidth="1"/>
    <col min="4" max="5" width="12.08984375" bestFit="1" customWidth="1"/>
    <col min="6" max="6" width="12.54296875" bestFit="1" customWidth="1"/>
    <col min="7" max="7" width="12.08984375" bestFit="1" customWidth="1"/>
    <col min="8" max="10" width="12.54296875" bestFit="1" customWidth="1"/>
    <col min="11" max="12" width="12.08984375" bestFit="1" customWidth="1"/>
  </cols>
  <sheetData>
    <row r="1" spans="1:12" ht="13.5" thickBot="1" x14ac:dyDescent="0.35">
      <c r="A1" s="1" t="s">
        <v>71</v>
      </c>
    </row>
    <row r="2" spans="1:12" ht="13" x14ac:dyDescent="0.3">
      <c r="A2" s="301" t="s">
        <v>33</v>
      </c>
      <c r="B2" s="302"/>
      <c r="C2" s="303"/>
      <c r="D2" s="390">
        <v>2010</v>
      </c>
      <c r="E2" s="390">
        <v>2011</v>
      </c>
      <c r="F2" s="390">
        <v>2012</v>
      </c>
      <c r="G2" s="390">
        <v>2013</v>
      </c>
      <c r="H2" s="390">
        <v>2014</v>
      </c>
      <c r="I2" s="390">
        <v>2015</v>
      </c>
      <c r="J2" s="390">
        <v>2016</v>
      </c>
      <c r="K2" s="390">
        <v>2017</v>
      </c>
      <c r="L2" s="390">
        <v>2018</v>
      </c>
    </row>
    <row r="3" spans="1:12" ht="13" x14ac:dyDescent="0.3">
      <c r="A3" s="304" t="s">
        <v>1</v>
      </c>
      <c r="B3" s="9" t="s">
        <v>2</v>
      </c>
      <c r="C3" s="305"/>
      <c r="D3" s="292">
        <v>38.839466826431796</v>
      </c>
      <c r="E3" s="292">
        <v>36.697136756593551</v>
      </c>
      <c r="F3" s="292">
        <v>34.620936075207368</v>
      </c>
      <c r="G3" s="292">
        <v>37.063158836556383</v>
      </c>
      <c r="H3" s="292">
        <v>40.24465359373901</v>
      </c>
      <c r="I3" s="292">
        <v>44.963695245302375</v>
      </c>
      <c r="J3" s="292">
        <v>46.009478113947509</v>
      </c>
      <c r="K3" s="292">
        <v>47.00725573166504</v>
      </c>
      <c r="L3" s="292">
        <v>50.614314347366857</v>
      </c>
    </row>
    <row r="4" spans="1:12" x14ac:dyDescent="0.25">
      <c r="A4" s="306"/>
      <c r="B4" s="11" t="s">
        <v>39</v>
      </c>
      <c r="C4" s="307"/>
      <c r="D4" s="294">
        <v>27.921315436952931</v>
      </c>
      <c r="E4" s="294">
        <v>26.346310431706993</v>
      </c>
      <c r="F4" s="294">
        <v>25.682561660320815</v>
      </c>
      <c r="G4" s="294">
        <v>27.433594368928954</v>
      </c>
      <c r="H4" s="294">
        <v>28.478120757574178</v>
      </c>
      <c r="I4" s="294">
        <v>28.859339341222441</v>
      </c>
      <c r="J4" s="294">
        <v>30.48822536622572</v>
      </c>
      <c r="K4" s="294">
        <v>31.51572628843175</v>
      </c>
      <c r="L4" s="294">
        <v>33.844340496317976</v>
      </c>
    </row>
    <row r="5" spans="1:12" x14ac:dyDescent="0.25">
      <c r="A5" s="306"/>
      <c r="B5" s="11" t="s">
        <v>40</v>
      </c>
      <c r="C5" s="307"/>
      <c r="D5" s="294">
        <v>10.918151389478863</v>
      </c>
      <c r="E5" s="294">
        <v>10.350826324886562</v>
      </c>
      <c r="F5" s="294">
        <v>8.9383744148865496</v>
      </c>
      <c r="G5" s="294">
        <v>9.6295644676274303</v>
      </c>
      <c r="H5" s="294">
        <v>11.766532836164831</v>
      </c>
      <c r="I5" s="294">
        <v>16.104355904079931</v>
      </c>
      <c r="J5" s="294">
        <v>15.521252747721787</v>
      </c>
      <c r="K5" s="294">
        <v>15.491529443233286</v>
      </c>
      <c r="L5" s="294">
        <v>16.769973851048885</v>
      </c>
    </row>
    <row r="6" spans="1:12" x14ac:dyDescent="0.25">
      <c r="A6" s="306"/>
      <c r="B6" s="11"/>
      <c r="C6" s="307"/>
      <c r="D6" s="296"/>
      <c r="E6" s="296"/>
      <c r="F6" s="296"/>
      <c r="G6" s="296"/>
      <c r="H6" s="296"/>
      <c r="I6" s="296"/>
      <c r="J6" s="296"/>
      <c r="K6" s="296"/>
      <c r="L6" s="296"/>
    </row>
    <row r="7" spans="1:12" ht="13" x14ac:dyDescent="0.3">
      <c r="A7" s="304" t="s">
        <v>10</v>
      </c>
      <c r="B7" s="9" t="s">
        <v>36</v>
      </c>
      <c r="C7" s="305"/>
      <c r="D7" s="292">
        <v>1.718874290164254</v>
      </c>
      <c r="E7" s="292">
        <v>1.7150200565806595</v>
      </c>
      <c r="F7" s="292">
        <v>1.4924904815817102</v>
      </c>
      <c r="G7" s="292">
        <v>1.4255317589035204</v>
      </c>
      <c r="H7" s="292">
        <v>1.3915283719593561</v>
      </c>
      <c r="I7" s="292">
        <v>1.5368211192339027</v>
      </c>
      <c r="J7" s="292">
        <v>1.3825263065320701</v>
      </c>
      <c r="K7" s="292">
        <v>1.3752030789933105</v>
      </c>
      <c r="L7" s="292">
        <v>1.2906426389576542</v>
      </c>
    </row>
    <row r="8" spans="1:12" x14ac:dyDescent="0.25">
      <c r="A8" s="306"/>
      <c r="B8" s="11" t="s">
        <v>39</v>
      </c>
      <c r="C8" s="307"/>
      <c r="D8" s="294">
        <v>1.4224250196895958</v>
      </c>
      <c r="E8" s="294">
        <v>1.4003003336278383</v>
      </c>
      <c r="F8" s="294">
        <v>1.2233696918053225</v>
      </c>
      <c r="G8" s="294">
        <v>1.1499337451103306</v>
      </c>
      <c r="H8" s="294">
        <v>1.0992990112511665</v>
      </c>
      <c r="I8" s="294">
        <v>1.1927514154380647</v>
      </c>
      <c r="J8" s="294">
        <v>1.101330610421595</v>
      </c>
      <c r="K8" s="294">
        <v>1.1056219609084887</v>
      </c>
      <c r="L8" s="294">
        <v>1.0298450904100733</v>
      </c>
    </row>
    <row r="9" spans="1:12" x14ac:dyDescent="0.25">
      <c r="A9" s="306"/>
      <c r="B9" s="11" t="s">
        <v>40</v>
      </c>
      <c r="C9" s="307"/>
      <c r="D9" s="294">
        <v>0.2964492704746583</v>
      </c>
      <c r="E9" s="294">
        <v>0.31471972295282113</v>
      </c>
      <c r="F9" s="294">
        <v>0.2691207897763877</v>
      </c>
      <c r="G9" s="294">
        <v>0.27559801379318982</v>
      </c>
      <c r="H9" s="294">
        <v>0.29222936070818967</v>
      </c>
      <c r="I9" s="294">
        <v>0.34406970379583807</v>
      </c>
      <c r="J9" s="294">
        <v>0.28119569611047507</v>
      </c>
      <c r="K9" s="294">
        <v>0.26958111808482171</v>
      </c>
      <c r="L9" s="294">
        <v>0.26079754854758086</v>
      </c>
    </row>
    <row r="10" spans="1:12" x14ac:dyDescent="0.25">
      <c r="A10" s="306"/>
      <c r="B10" s="11"/>
      <c r="C10" s="307"/>
      <c r="D10" s="296"/>
      <c r="E10" s="296"/>
      <c r="F10" s="296"/>
      <c r="G10" s="296"/>
      <c r="H10" s="296"/>
      <c r="I10" s="296"/>
      <c r="J10" s="296"/>
      <c r="K10" s="296"/>
      <c r="L10" s="296"/>
    </row>
    <row r="11" spans="1:12" ht="13" x14ac:dyDescent="0.3">
      <c r="A11" s="304"/>
      <c r="B11" s="9" t="s">
        <v>12</v>
      </c>
      <c r="C11" s="305"/>
      <c r="D11" s="292">
        <v>0</v>
      </c>
      <c r="E11" s="292">
        <v>0</v>
      </c>
      <c r="F11" s="292">
        <v>0</v>
      </c>
      <c r="G11" s="292">
        <v>0</v>
      </c>
      <c r="H11" s="292">
        <v>0</v>
      </c>
      <c r="I11" s="292">
        <v>0</v>
      </c>
      <c r="J11" s="292">
        <v>0</v>
      </c>
      <c r="K11" s="292">
        <v>0</v>
      </c>
      <c r="L11" s="292">
        <v>0</v>
      </c>
    </row>
    <row r="12" spans="1:12" x14ac:dyDescent="0.25">
      <c r="A12" s="306"/>
      <c r="B12" s="11" t="s">
        <v>39</v>
      </c>
      <c r="C12" s="307"/>
      <c r="D12" s="294">
        <v>0</v>
      </c>
      <c r="E12" s="294">
        <v>0</v>
      </c>
      <c r="F12" s="294">
        <v>0</v>
      </c>
      <c r="G12" s="294">
        <v>0</v>
      </c>
      <c r="H12" s="294">
        <v>0</v>
      </c>
      <c r="I12" s="294">
        <v>0</v>
      </c>
      <c r="J12" s="294">
        <v>0</v>
      </c>
      <c r="K12" s="294">
        <v>0</v>
      </c>
      <c r="L12" s="294">
        <v>0</v>
      </c>
    </row>
    <row r="13" spans="1:12" x14ac:dyDescent="0.25">
      <c r="A13" s="306"/>
      <c r="B13" s="11" t="s">
        <v>40</v>
      </c>
      <c r="C13" s="307"/>
      <c r="D13" s="294">
        <v>0</v>
      </c>
      <c r="E13" s="294">
        <v>0</v>
      </c>
      <c r="F13" s="294">
        <v>0</v>
      </c>
      <c r="G13" s="294">
        <v>0</v>
      </c>
      <c r="H13" s="294">
        <v>0</v>
      </c>
      <c r="I13" s="294">
        <v>0</v>
      </c>
      <c r="J13" s="294">
        <v>0</v>
      </c>
      <c r="K13" s="294">
        <v>0</v>
      </c>
      <c r="L13" s="294">
        <v>0</v>
      </c>
    </row>
    <row r="14" spans="1:12" x14ac:dyDescent="0.25">
      <c r="A14" s="306"/>
      <c r="B14" s="11"/>
      <c r="C14" s="307"/>
      <c r="D14" s="296"/>
      <c r="E14" s="296"/>
      <c r="F14" s="296"/>
      <c r="G14" s="296"/>
      <c r="H14" s="296"/>
      <c r="I14" s="296"/>
      <c r="J14" s="296"/>
      <c r="K14" s="296"/>
      <c r="L14" s="296"/>
    </row>
    <row r="15" spans="1:12" ht="13" x14ac:dyDescent="0.3">
      <c r="A15" s="304" t="s">
        <v>11</v>
      </c>
      <c r="B15" s="9" t="s">
        <v>16</v>
      </c>
      <c r="C15" s="305"/>
      <c r="D15" s="292">
        <v>0.41060807160914975</v>
      </c>
      <c r="E15" s="292">
        <v>1.8903555147717434E-2</v>
      </c>
      <c r="F15" s="292">
        <v>2.6241224151919054E-2</v>
      </c>
      <c r="G15" s="292">
        <v>2.3962963376203027E-2</v>
      </c>
      <c r="H15" s="292">
        <v>2.1804948533361436E-2</v>
      </c>
      <c r="I15" s="292">
        <v>6.7047589027193159E-3</v>
      </c>
      <c r="J15" s="292">
        <v>6.2460965845549127E-3</v>
      </c>
      <c r="K15" s="292">
        <v>5.8631829991284551E-3</v>
      </c>
      <c r="L15" s="292">
        <v>0</v>
      </c>
    </row>
    <row r="16" spans="1:12" x14ac:dyDescent="0.25">
      <c r="A16" s="306"/>
      <c r="B16" s="11" t="s">
        <v>39</v>
      </c>
      <c r="C16" s="307"/>
      <c r="D16" s="294">
        <v>0.41060807160914975</v>
      </c>
      <c r="E16" s="294">
        <v>1.8903555147717434E-2</v>
      </c>
      <c r="F16" s="294">
        <v>2.6241224151919054E-2</v>
      </c>
      <c r="G16" s="294">
        <v>2.3962963376203027E-2</v>
      </c>
      <c r="H16" s="294">
        <v>2.1804948533361436E-2</v>
      </c>
      <c r="I16" s="294">
        <v>6.7047589027193159E-3</v>
      </c>
      <c r="J16" s="294">
        <v>6.2460965845549127E-3</v>
      </c>
      <c r="K16" s="294">
        <v>5.8631829991284551E-3</v>
      </c>
      <c r="L16" s="294">
        <v>0</v>
      </c>
    </row>
    <row r="17" spans="1:12" x14ac:dyDescent="0.25">
      <c r="A17" s="306"/>
      <c r="B17" s="11" t="s">
        <v>40</v>
      </c>
      <c r="C17" s="307"/>
      <c r="D17" s="294">
        <v>0</v>
      </c>
      <c r="E17" s="294">
        <v>0</v>
      </c>
      <c r="F17" s="294">
        <v>0</v>
      </c>
      <c r="G17" s="294">
        <v>0</v>
      </c>
      <c r="H17" s="294">
        <v>0</v>
      </c>
      <c r="I17" s="294">
        <v>0</v>
      </c>
      <c r="J17" s="294">
        <v>0</v>
      </c>
      <c r="K17" s="294">
        <v>0</v>
      </c>
      <c r="L17" s="294">
        <v>0</v>
      </c>
    </row>
    <row r="18" spans="1:12" x14ac:dyDescent="0.25">
      <c r="A18" s="306"/>
      <c r="B18" s="11"/>
      <c r="C18" s="307"/>
      <c r="D18" s="296"/>
      <c r="E18" s="296"/>
      <c r="F18" s="296"/>
      <c r="G18" s="296"/>
      <c r="H18" s="296"/>
      <c r="I18" s="296"/>
      <c r="J18" s="296"/>
      <c r="K18" s="296"/>
      <c r="L18" s="296"/>
    </row>
    <row r="19" spans="1:12" ht="13" x14ac:dyDescent="0.3">
      <c r="A19" s="304" t="s">
        <v>15</v>
      </c>
      <c r="B19" s="9" t="s">
        <v>68</v>
      </c>
      <c r="C19" s="305"/>
      <c r="D19" s="292">
        <v>5.4708905716018705</v>
      </c>
      <c r="E19" s="292">
        <v>4.8338476326035735</v>
      </c>
      <c r="F19" s="292">
        <v>4.5047780192763538</v>
      </c>
      <c r="G19" s="292">
        <v>4.5034260635936452</v>
      </c>
      <c r="H19" s="292">
        <v>4.5646250652617644</v>
      </c>
      <c r="I19" s="292">
        <v>4.6741483943947166</v>
      </c>
      <c r="J19" s="292">
        <v>4.5265170811283202</v>
      </c>
      <c r="K19" s="292">
        <v>4.3716946112770216</v>
      </c>
      <c r="L19" s="292">
        <v>4.2015168100005713</v>
      </c>
    </row>
    <row r="20" spans="1:12" x14ac:dyDescent="0.25">
      <c r="A20" s="306"/>
      <c r="B20" s="12" t="s">
        <v>39</v>
      </c>
      <c r="C20" s="307"/>
      <c r="D20" s="294">
        <v>3.9390516633564223</v>
      </c>
      <c r="E20" s="294">
        <v>3.2960149947496373</v>
      </c>
      <c r="F20" s="294">
        <v>3.1827397957286085</v>
      </c>
      <c r="G20" s="294">
        <v>3.2301197872186034</v>
      </c>
      <c r="H20" s="294">
        <v>3.045109386182602</v>
      </c>
      <c r="I20" s="294">
        <v>3.0209354044297627</v>
      </c>
      <c r="J20" s="294">
        <v>2.6916559059193186</v>
      </c>
      <c r="K20" s="294">
        <v>2.5779858904259068</v>
      </c>
      <c r="L20" s="294">
        <v>2.2831767329173331</v>
      </c>
    </row>
    <row r="21" spans="1:12" x14ac:dyDescent="0.25">
      <c r="A21" s="306"/>
      <c r="B21" s="12" t="s">
        <v>40</v>
      </c>
      <c r="C21" s="307"/>
      <c r="D21" s="294">
        <v>1.531838908245448</v>
      </c>
      <c r="E21" s="294">
        <v>1.5378326378539364</v>
      </c>
      <c r="F21" s="294">
        <v>1.3220382235477455</v>
      </c>
      <c r="G21" s="294">
        <v>1.2733062763750418</v>
      </c>
      <c r="H21" s="294">
        <v>1.5195156790791624</v>
      </c>
      <c r="I21" s="294">
        <v>1.6532129899649535</v>
      </c>
      <c r="J21" s="294">
        <v>1.834861175209002</v>
      </c>
      <c r="K21" s="294">
        <v>1.7937087208511144</v>
      </c>
      <c r="L21" s="294">
        <v>1.9183400770832384</v>
      </c>
    </row>
    <row r="22" spans="1:12" x14ac:dyDescent="0.25">
      <c r="A22" s="306"/>
      <c r="B22" s="11"/>
      <c r="C22" s="307"/>
      <c r="D22" s="296"/>
      <c r="E22" s="296"/>
      <c r="F22" s="296"/>
      <c r="G22" s="296"/>
      <c r="H22" s="296"/>
      <c r="I22" s="296"/>
      <c r="J22" s="296"/>
      <c r="K22" s="296"/>
      <c r="L22" s="296"/>
    </row>
    <row r="23" spans="1:12" ht="13" x14ac:dyDescent="0.3">
      <c r="A23" s="335" t="s">
        <v>72</v>
      </c>
      <c r="B23" s="310"/>
      <c r="C23" s="311"/>
      <c r="D23" s="316">
        <v>46.439839759807064</v>
      </c>
      <c r="E23" s="316">
        <v>43.264908000925502</v>
      </c>
      <c r="F23" s="316">
        <v>40.644445800217348</v>
      </c>
      <c r="G23" s="316">
        <v>43.01607962242975</v>
      </c>
      <c r="H23" s="316">
        <v>46.222611979493486</v>
      </c>
      <c r="I23" s="316">
        <v>51.181369517833716</v>
      </c>
      <c r="J23" s="316">
        <v>51.924767598192453</v>
      </c>
      <c r="K23" s="316">
        <v>52.760016604934499</v>
      </c>
      <c r="L23" s="316">
        <v>56.106473796325083</v>
      </c>
    </row>
    <row r="24" spans="1:12" ht="13" x14ac:dyDescent="0.3">
      <c r="A24" s="260" t="s">
        <v>81</v>
      </c>
      <c r="B24" s="223"/>
      <c r="C24" s="224"/>
      <c r="D24" s="321">
        <v>44.942950685420058</v>
      </c>
      <c r="E24" s="321">
        <v>41.301217788267408</v>
      </c>
      <c r="F24" s="321">
        <v>38.505071416589047</v>
      </c>
      <c r="G24" s="321">
        <v>40.895464859566886</v>
      </c>
      <c r="H24" s="321">
        <v>44.533489869659412</v>
      </c>
      <c r="I24" s="321">
        <v>49.844977536811733</v>
      </c>
      <c r="J24" s="321">
        <v>50.896049515963718</v>
      </c>
      <c r="K24" s="321">
        <v>51.732957618108976</v>
      </c>
      <c r="L24" s="321">
        <v>55.205379600533696</v>
      </c>
    </row>
    <row r="25" spans="1:12" ht="13" x14ac:dyDescent="0.3">
      <c r="A25" s="306"/>
      <c r="B25" s="9" t="s">
        <v>4</v>
      </c>
      <c r="C25" s="308" t="s">
        <v>21</v>
      </c>
      <c r="D25" s="294">
        <v>2.139804819436141</v>
      </c>
      <c r="E25" s="294">
        <v>1.1726626538262919</v>
      </c>
      <c r="F25" s="294">
        <v>1.1003398697258087</v>
      </c>
      <c r="G25" s="294">
        <v>1.0334269772540599</v>
      </c>
      <c r="H25" s="294">
        <v>0.97536576288204635</v>
      </c>
      <c r="I25" s="294">
        <v>0.98826625963722969</v>
      </c>
      <c r="J25" s="294">
        <v>0.92974647260535814</v>
      </c>
      <c r="K25" s="294">
        <v>0.86330528480048929</v>
      </c>
      <c r="L25" s="294">
        <v>0.77770306750348195</v>
      </c>
    </row>
    <row r="26" spans="1:12" ht="13" x14ac:dyDescent="0.3">
      <c r="A26" s="306"/>
      <c r="B26" s="9" t="s">
        <v>4</v>
      </c>
      <c r="C26" s="308" t="s">
        <v>53</v>
      </c>
      <c r="D26" s="294">
        <v>0</v>
      </c>
      <c r="E26" s="294">
        <v>0.27116687391167377</v>
      </c>
      <c r="F26" s="294">
        <v>0.25171521741641556</v>
      </c>
      <c r="G26" s="294">
        <v>0.41321926728091529</v>
      </c>
      <c r="H26" s="294">
        <v>0.1027234616953927</v>
      </c>
      <c r="I26" s="294">
        <v>0.22579087355374777</v>
      </c>
      <c r="J26" s="294">
        <v>0.1196182283538291</v>
      </c>
      <c r="K26" s="294">
        <v>6.8558369213448593E-9</v>
      </c>
      <c r="L26" s="294">
        <v>5.5290003393801047E-9</v>
      </c>
    </row>
    <row r="27" spans="1:12" ht="13" x14ac:dyDescent="0.3">
      <c r="A27" s="306"/>
      <c r="B27" s="9" t="s">
        <v>4</v>
      </c>
      <c r="C27" s="308" t="s">
        <v>22</v>
      </c>
      <c r="D27" s="294">
        <v>1.4726217383851401</v>
      </c>
      <c r="E27" s="294">
        <v>0.34651651759450458</v>
      </c>
      <c r="F27" s="294">
        <v>0.56476832689215672</v>
      </c>
      <c r="G27" s="294">
        <v>0.87763835836364745</v>
      </c>
      <c r="H27" s="294">
        <v>0.76654568143001323</v>
      </c>
      <c r="I27" s="294">
        <v>1.4555879765177266</v>
      </c>
      <c r="J27" s="294">
        <v>1.3878501751599388</v>
      </c>
      <c r="K27" s="294">
        <v>1.4781665605296301</v>
      </c>
      <c r="L27" s="294">
        <v>1.6505241308870366</v>
      </c>
    </row>
    <row r="28" spans="1:12" ht="13" x14ac:dyDescent="0.3">
      <c r="A28" s="306"/>
      <c r="B28" s="9" t="s">
        <v>4</v>
      </c>
      <c r="C28" s="308" t="s">
        <v>64</v>
      </c>
      <c r="D28" s="294">
        <v>0</v>
      </c>
      <c r="E28" s="294">
        <v>0</v>
      </c>
      <c r="F28" s="294">
        <v>0</v>
      </c>
      <c r="G28" s="294">
        <v>0</v>
      </c>
      <c r="H28" s="294">
        <v>0</v>
      </c>
      <c r="I28" s="294">
        <v>0</v>
      </c>
      <c r="J28" s="294">
        <v>0</v>
      </c>
      <c r="K28" s="294">
        <v>0</v>
      </c>
      <c r="L28" s="294">
        <v>0</v>
      </c>
    </row>
    <row r="29" spans="1:12" ht="13" x14ac:dyDescent="0.3">
      <c r="A29" s="306"/>
      <c r="B29" s="9" t="s">
        <v>4</v>
      </c>
      <c r="C29" s="308" t="s">
        <v>23</v>
      </c>
      <c r="D29" s="294">
        <v>0.37694169845746089</v>
      </c>
      <c r="E29" s="294">
        <v>0.34527911682013734</v>
      </c>
      <c r="F29" s="294">
        <v>0.31034662324863027</v>
      </c>
      <c r="G29" s="294">
        <v>0.32819193227007049</v>
      </c>
      <c r="H29" s="294">
        <v>0.32383877114645065</v>
      </c>
      <c r="I29" s="294">
        <v>0.27978687100157634</v>
      </c>
      <c r="J29" s="294">
        <v>0.27280421252121539</v>
      </c>
      <c r="K29" s="294">
        <v>0.26928206202005273</v>
      </c>
      <c r="L29" s="294">
        <v>0.27653940135266009</v>
      </c>
    </row>
    <row r="30" spans="1:12" ht="13" x14ac:dyDescent="0.3">
      <c r="A30" s="306"/>
      <c r="B30" s="9" t="s">
        <v>4</v>
      </c>
      <c r="C30" s="308" t="s">
        <v>24</v>
      </c>
      <c r="D30" s="294">
        <v>0</v>
      </c>
      <c r="E30" s="294">
        <v>0</v>
      </c>
      <c r="F30" s="294">
        <v>0</v>
      </c>
      <c r="G30" s="294">
        <v>0</v>
      </c>
      <c r="H30" s="294">
        <v>0</v>
      </c>
      <c r="I30" s="294">
        <v>0</v>
      </c>
      <c r="J30" s="294">
        <v>0</v>
      </c>
      <c r="K30" s="294">
        <v>0</v>
      </c>
      <c r="L30" s="294">
        <v>0</v>
      </c>
    </row>
    <row r="31" spans="1:12" ht="13" x14ac:dyDescent="0.3">
      <c r="A31" s="306"/>
      <c r="B31" s="9" t="s">
        <v>4</v>
      </c>
      <c r="C31" s="308" t="s">
        <v>25</v>
      </c>
      <c r="D31" s="294">
        <v>0</v>
      </c>
      <c r="E31" s="294">
        <v>0</v>
      </c>
      <c r="F31" s="294">
        <v>0</v>
      </c>
      <c r="G31" s="294">
        <v>0</v>
      </c>
      <c r="H31" s="294">
        <v>0</v>
      </c>
      <c r="I31" s="294">
        <v>0</v>
      </c>
      <c r="J31" s="294">
        <v>0</v>
      </c>
      <c r="K31" s="294">
        <v>0</v>
      </c>
      <c r="L31" s="294">
        <v>0</v>
      </c>
    </row>
    <row r="32" spans="1:12" ht="13" x14ac:dyDescent="0.3">
      <c r="A32" s="306"/>
      <c r="B32" s="9" t="s">
        <v>4</v>
      </c>
      <c r="C32" s="308" t="s">
        <v>65</v>
      </c>
      <c r="D32" s="294">
        <v>6.586909335945097</v>
      </c>
      <c r="E32" s="294">
        <v>6.8084410381754861</v>
      </c>
      <c r="F32" s="294">
        <v>5.7174169165891566</v>
      </c>
      <c r="G32" s="294">
        <v>5.7683195535380163</v>
      </c>
      <c r="H32" s="294">
        <v>5.3318201215919823</v>
      </c>
      <c r="I32" s="294">
        <v>5.0978869279235051</v>
      </c>
      <c r="J32" s="294">
        <v>4.6538498252571436</v>
      </c>
      <c r="K32" s="294">
        <v>4.0551035150594039</v>
      </c>
      <c r="L32" s="294">
        <v>5.0658822047252299</v>
      </c>
    </row>
    <row r="33" spans="1:12" ht="13" x14ac:dyDescent="0.3">
      <c r="A33" s="306"/>
      <c r="B33" s="9" t="s">
        <v>4</v>
      </c>
      <c r="C33" s="308" t="s">
        <v>54</v>
      </c>
      <c r="D33" s="294">
        <v>0</v>
      </c>
      <c r="E33" s="294">
        <v>0</v>
      </c>
      <c r="F33" s="294">
        <v>0</v>
      </c>
      <c r="G33" s="294">
        <v>0</v>
      </c>
      <c r="H33" s="294">
        <v>0</v>
      </c>
      <c r="I33" s="294">
        <v>0</v>
      </c>
      <c r="J33" s="294">
        <v>0</v>
      </c>
      <c r="K33" s="294">
        <v>0</v>
      </c>
      <c r="L33" s="294">
        <v>0</v>
      </c>
    </row>
    <row r="34" spans="1:12" ht="13" x14ac:dyDescent="0.3">
      <c r="A34" s="306"/>
      <c r="B34" s="9" t="s">
        <v>4</v>
      </c>
      <c r="C34" s="308" t="str">
        <f>+Total!C36</f>
        <v xml:space="preserve">BONOS Carbocol en poder del GNC y de Ecopetrol </v>
      </c>
      <c r="D34" s="294"/>
      <c r="E34" s="294"/>
      <c r="F34" s="294"/>
      <c r="G34" s="294">
        <v>0</v>
      </c>
      <c r="H34" s="294">
        <v>0.5604089639540033</v>
      </c>
      <c r="I34" s="294">
        <v>1.2260201179446326</v>
      </c>
      <c r="J34" s="294">
        <v>1.3256017667411475</v>
      </c>
      <c r="K34" s="294">
        <v>1.2194275734626634</v>
      </c>
      <c r="L34" s="294">
        <v>1.2679427238532759</v>
      </c>
    </row>
    <row r="35" spans="1:12" ht="13" x14ac:dyDescent="0.3">
      <c r="A35" s="306"/>
      <c r="B35" s="9"/>
      <c r="C35" s="308"/>
      <c r="D35" s="294"/>
      <c r="E35" s="294"/>
      <c r="F35" s="294"/>
      <c r="G35" s="294"/>
      <c r="H35" s="294"/>
      <c r="I35" s="294"/>
      <c r="J35" s="294"/>
      <c r="K35" s="294"/>
      <c r="L35" s="294"/>
    </row>
    <row r="36" spans="1:12" ht="13" x14ac:dyDescent="0.3">
      <c r="A36" s="336" t="s">
        <v>50</v>
      </c>
      <c r="B36" s="310"/>
      <c r="C36" s="311"/>
      <c r="D36" s="316">
        <v>10.576277592223839</v>
      </c>
      <c r="E36" s="316">
        <v>8.9440662003280931</v>
      </c>
      <c r="F36" s="316">
        <v>7.9445869538721681</v>
      </c>
      <c r="G36" s="316">
        <v>8.4207960887067088</v>
      </c>
      <c r="H36" s="316">
        <v>7.5002937987458846</v>
      </c>
      <c r="I36" s="316">
        <v>8.0473189086337857</v>
      </c>
      <c r="J36" s="316">
        <v>8.6894706806386335</v>
      </c>
      <c r="K36" s="316">
        <v>7.885285002728077</v>
      </c>
      <c r="L36" s="316">
        <v>9.0385915338506848</v>
      </c>
    </row>
    <row r="37" spans="1:12" x14ac:dyDescent="0.25">
      <c r="A37" s="306"/>
      <c r="B37" s="11"/>
      <c r="C37" s="307"/>
      <c r="D37" s="296"/>
      <c r="E37" s="296"/>
      <c r="F37" s="296"/>
      <c r="G37" s="296"/>
      <c r="H37" s="296"/>
      <c r="I37" s="296"/>
      <c r="J37" s="296"/>
      <c r="K37" s="296"/>
      <c r="L37" s="296"/>
    </row>
    <row r="38" spans="1:12" ht="13" x14ac:dyDescent="0.3">
      <c r="A38" s="335" t="s">
        <v>73</v>
      </c>
      <c r="B38" s="310"/>
      <c r="C38" s="311"/>
      <c r="D38" s="316">
        <v>35.863562167583225</v>
      </c>
      <c r="E38" s="316">
        <v>34.320841800597407</v>
      </c>
      <c r="F38" s="316">
        <v>32.69985884634518</v>
      </c>
      <c r="G38" s="316">
        <v>34.595283533723041</v>
      </c>
      <c r="H38" s="316">
        <v>38.7223181807476</v>
      </c>
      <c r="I38" s="316">
        <v>43.134050609199932</v>
      </c>
      <c r="J38" s="316">
        <v>43.235296917553818</v>
      </c>
      <c r="K38" s="316">
        <v>44.874731602206424</v>
      </c>
      <c r="L38" s="316">
        <v>47.067882262474399</v>
      </c>
    </row>
    <row r="39" spans="1:12" ht="13" x14ac:dyDescent="0.3">
      <c r="A39" s="260" t="s">
        <v>82</v>
      </c>
      <c r="B39" s="322"/>
      <c r="C39" s="323"/>
      <c r="D39" s="321">
        <v>34.366673093196212</v>
      </c>
      <c r="E39" s="321">
        <v>32.357151587939313</v>
      </c>
      <c r="F39" s="321">
        <v>30.560484462716879</v>
      </c>
      <c r="G39" s="321">
        <v>32.47466877086017</v>
      </c>
      <c r="H39" s="321">
        <v>36.472787106959522</v>
      </c>
      <c r="I39" s="321">
        <v>40.571638510233313</v>
      </c>
      <c r="J39" s="321">
        <v>42.206578835325082</v>
      </c>
      <c r="K39" s="321">
        <v>43.847672615380908</v>
      </c>
      <c r="L39" s="321">
        <v>46.166788066683019</v>
      </c>
    </row>
    <row r="40" spans="1:12" ht="13" x14ac:dyDescent="0.3">
      <c r="A40" s="306"/>
      <c r="B40" s="9" t="s">
        <v>4</v>
      </c>
      <c r="C40" s="307" t="s">
        <v>41</v>
      </c>
      <c r="D40" s="294">
        <v>0.47751766361378939</v>
      </c>
      <c r="E40" s="294">
        <v>0.47934089266445823</v>
      </c>
      <c r="F40" s="294">
        <v>0.16063622071326555</v>
      </c>
      <c r="G40" s="294">
        <v>0.3046614971624953</v>
      </c>
      <c r="H40" s="294">
        <v>0.32063801585900253</v>
      </c>
      <c r="I40" s="294">
        <v>0.69259120557359599</v>
      </c>
      <c r="J40" s="294">
        <v>0.97930628683495313</v>
      </c>
      <c r="K40" s="294">
        <v>0.82895091771157092</v>
      </c>
      <c r="L40" s="294">
        <v>1.0503679677979874</v>
      </c>
    </row>
    <row r="41" spans="1:12" ht="13" x14ac:dyDescent="0.3">
      <c r="A41" s="306"/>
      <c r="B41" s="9" t="s">
        <v>4</v>
      </c>
      <c r="C41" s="307" t="s">
        <v>38</v>
      </c>
      <c r="D41" s="294">
        <v>0.3464044350776353</v>
      </c>
      <c r="E41" s="294">
        <v>0.33869312896481235</v>
      </c>
      <c r="F41" s="294">
        <v>0.26025245078986842</v>
      </c>
      <c r="G41" s="294">
        <v>0.23169687120652574</v>
      </c>
      <c r="H41" s="294">
        <v>0.17732368889551714</v>
      </c>
      <c r="I41" s="294">
        <v>0.17572967219274394</v>
      </c>
      <c r="J41" s="294">
        <v>0.11833431921770504</v>
      </c>
      <c r="K41" s="294">
        <v>7.351090748255272E-2</v>
      </c>
      <c r="L41" s="294">
        <v>3.8813585831686072E-2</v>
      </c>
    </row>
    <row r="42" spans="1:12" ht="13" x14ac:dyDescent="0.3">
      <c r="A42" s="306"/>
      <c r="B42" s="10" t="s">
        <v>4</v>
      </c>
      <c r="C42" s="309" t="s">
        <v>52</v>
      </c>
      <c r="D42" s="294"/>
      <c r="E42" s="294"/>
      <c r="F42" s="294">
        <v>0.21783952335433618</v>
      </c>
      <c r="G42" s="294">
        <v>0.44463395204768902</v>
      </c>
      <c r="H42" s="294">
        <v>0.78554337238009797</v>
      </c>
      <c r="I42" s="294">
        <v>1.2094164392356006</v>
      </c>
      <c r="J42" s="294">
        <v>1.2046861520615177</v>
      </c>
      <c r="K42" s="294">
        <v>1.197941128935857</v>
      </c>
      <c r="L42" s="294">
        <v>1.0427632492198751</v>
      </c>
    </row>
    <row r="43" spans="1:12" ht="13" x14ac:dyDescent="0.3">
      <c r="A43" s="306"/>
      <c r="B43" s="9" t="s">
        <v>4</v>
      </c>
      <c r="C43" s="307" t="s">
        <v>47</v>
      </c>
      <c r="D43" s="294">
        <v>3.6103837064198188E-2</v>
      </c>
      <c r="E43" s="294">
        <v>6.3117928088846531E-2</v>
      </c>
      <c r="F43" s="294">
        <v>0.11721933353530595</v>
      </c>
      <c r="G43" s="294">
        <v>0.18503619601955035</v>
      </c>
      <c r="H43" s="294">
        <v>0.39046587450829373</v>
      </c>
      <c r="I43" s="294">
        <v>0.21346241283544234</v>
      </c>
      <c r="J43" s="294">
        <v>0.24515363804099161</v>
      </c>
      <c r="K43" s="294">
        <v>0.14348664036067488</v>
      </c>
      <c r="L43" s="294">
        <v>0.26268497850277717</v>
      </c>
    </row>
    <row r="44" spans="1:12" ht="13" x14ac:dyDescent="0.3">
      <c r="A44" s="336"/>
      <c r="B44" s="310"/>
      <c r="C44" s="311" t="s">
        <v>103</v>
      </c>
      <c r="D44" s="316">
        <v>0.86002593575562281</v>
      </c>
      <c r="E44" s="316">
        <v>0.88115194971811706</v>
      </c>
      <c r="F44" s="316">
        <v>0.75594752839277612</v>
      </c>
      <c r="G44" s="316">
        <v>1.1660285164362605</v>
      </c>
      <c r="H44" s="316">
        <v>1.6739709516429113</v>
      </c>
      <c r="I44" s="316">
        <v>2.2911997298373832</v>
      </c>
      <c r="J44" s="316">
        <v>2.5474803961551675</v>
      </c>
      <c r="K44" s="316">
        <v>2.2438895944906556</v>
      </c>
      <c r="L44" s="316">
        <v>2.3946297813523256</v>
      </c>
    </row>
    <row r="45" spans="1:12" x14ac:dyDescent="0.25">
      <c r="A45" s="306"/>
      <c r="B45" s="11"/>
      <c r="C45" s="307"/>
      <c r="D45" s="296"/>
      <c r="E45" s="296"/>
      <c r="F45" s="296"/>
      <c r="G45" s="296"/>
      <c r="H45" s="296"/>
      <c r="I45" s="296"/>
      <c r="J45" s="296"/>
      <c r="K45" s="296"/>
      <c r="L45" s="296"/>
    </row>
    <row r="46" spans="1:12" ht="13" x14ac:dyDescent="0.3">
      <c r="A46" s="335" t="s">
        <v>44</v>
      </c>
      <c r="B46" s="310"/>
      <c r="C46" s="311"/>
      <c r="D46" s="316">
        <v>35.003536231827603</v>
      </c>
      <c r="E46" s="316">
        <v>33.43968985087929</v>
      </c>
      <c r="F46" s="316">
        <v>31.943911317952402</v>
      </c>
      <c r="G46" s="316">
        <v>33.429255017286778</v>
      </c>
      <c r="H46" s="316">
        <v>37.048347229104685</v>
      </c>
      <c r="I46" s="316">
        <v>40.842850879362551</v>
      </c>
      <c r="J46" s="316">
        <v>40.687816521398652</v>
      </c>
      <c r="K46" s="316">
        <v>42.630842007715771</v>
      </c>
      <c r="L46" s="316">
        <v>44.67325248112207</v>
      </c>
    </row>
    <row r="47" spans="1:12" x14ac:dyDescent="0.25">
      <c r="A47" s="306"/>
      <c r="B47" s="11"/>
      <c r="C47" s="307"/>
      <c r="D47" s="296"/>
      <c r="E47" s="296"/>
      <c r="F47" s="296"/>
      <c r="G47" s="296"/>
      <c r="H47" s="296"/>
      <c r="I47" s="296"/>
      <c r="J47" s="296"/>
      <c r="K47" s="296"/>
      <c r="L47" s="296"/>
    </row>
    <row r="48" spans="1:12" s="386" customFormat="1" x14ac:dyDescent="0.25">
      <c r="A48" s="383"/>
      <c r="B48" s="384" t="s">
        <v>4</v>
      </c>
      <c r="C48" s="387" t="s">
        <v>89</v>
      </c>
      <c r="D48" s="385">
        <v>6.5714764187019616</v>
      </c>
      <c r="E48" s="385">
        <v>6.4607929592164242</v>
      </c>
      <c r="F48" s="385">
        <v>7.2662857661857858</v>
      </c>
      <c r="G48" s="385">
        <v>8.9518766659367301</v>
      </c>
      <c r="H48" s="385">
        <v>9.5701162504064428</v>
      </c>
      <c r="I48" s="385">
        <v>7.0089383283254483</v>
      </c>
      <c r="J48" s="385">
        <v>7.3706825055531748</v>
      </c>
      <c r="K48" s="385">
        <v>6.7699108418197413</v>
      </c>
      <c r="L48" s="385">
        <v>6.7098348473837097</v>
      </c>
    </row>
    <row r="49" spans="1:12" s="386" customFormat="1" x14ac:dyDescent="0.25">
      <c r="A49" s="383"/>
      <c r="B49" s="384"/>
      <c r="C49" s="388" t="s">
        <v>90</v>
      </c>
      <c r="D49" s="385">
        <f t="shared" ref="D49:L49" si="0">+D48-D50</f>
        <v>5.9416449114090248</v>
      </c>
      <c r="E49" s="385">
        <f t="shared" si="0"/>
        <v>5.5259789015403813</v>
      </c>
      <c r="F49" s="385">
        <f t="shared" si="0"/>
        <v>5.9296497350020321</v>
      </c>
      <c r="G49" s="385">
        <f t="shared" si="0"/>
        <v>6.8991382969681947</v>
      </c>
      <c r="H49" s="385">
        <f t="shared" si="0"/>
        <v>6.8142562228537855</v>
      </c>
      <c r="I49" s="385">
        <f t="shared" si="0"/>
        <v>5.8458380298261439</v>
      </c>
      <c r="J49" s="385">
        <f t="shared" si="0"/>
        <v>5.6483440765282555</v>
      </c>
      <c r="K49" s="385">
        <f t="shared" si="0"/>
        <v>5.2482319988800974</v>
      </c>
      <c r="L49" s="385">
        <f t="shared" si="0"/>
        <v>5.8564370099234253</v>
      </c>
    </row>
    <row r="50" spans="1:12" x14ac:dyDescent="0.25">
      <c r="A50" s="306"/>
      <c r="B50" s="11"/>
      <c r="C50" s="389" t="s">
        <v>104</v>
      </c>
      <c r="D50" s="385">
        <f>+(([35]Sectorización!$EP$66*1000)/D60)*100</f>
        <v>0.62983150729293635</v>
      </c>
      <c r="E50" s="385">
        <f>+(([35]Sectorización!$FB$66*1000)/E60)*100</f>
        <v>0.93481405767604286</v>
      </c>
      <c r="F50" s="385">
        <f>+(([35]Sectorización!$FN$66*1000)/F60)*100</f>
        <v>1.3366360311837533</v>
      </c>
      <c r="G50" s="385">
        <f>+(([35]Sectorización!$FZ$66*1000)/G60)*100</f>
        <v>2.0527383689685355</v>
      </c>
      <c r="H50" s="385">
        <f>+(([35]Sectorización!$GL$66*1000)/H60)*100</f>
        <v>2.7558600275526577</v>
      </c>
      <c r="I50" s="385">
        <f>+(([35]Sectorización!$GX$66*1000)/I60)*100</f>
        <v>1.163100298499304</v>
      </c>
      <c r="J50" s="385">
        <f>+(([35]Sectorización!$HJ$66*1000)/J60)*100</f>
        <v>1.7223384290249193</v>
      </c>
      <c r="K50" s="385">
        <f>+(([35]Sectorización!$HV$66*1000)/K60)*100</f>
        <v>1.5216788429396439</v>
      </c>
      <c r="L50" s="385">
        <f>+(([35]Sectorización!$IH$66*1000)/L60)*100</f>
        <v>0.85339783746028464</v>
      </c>
    </row>
    <row r="51" spans="1:12" ht="13" x14ac:dyDescent="0.3">
      <c r="A51" s="261" t="s">
        <v>45</v>
      </c>
      <c r="B51" s="270"/>
      <c r="C51" s="329"/>
      <c r="D51" s="334">
        <v>28.432059813125647</v>
      </c>
      <c r="E51" s="334">
        <v>26.978896891662874</v>
      </c>
      <c r="F51" s="334">
        <v>24.677625551766617</v>
      </c>
      <c r="G51" s="334">
        <v>24.477378351350048</v>
      </c>
      <c r="H51" s="334">
        <v>26.917822014744246</v>
      </c>
      <c r="I51" s="334">
        <v>32.607892433092459</v>
      </c>
      <c r="J51" s="334">
        <v>33.317134015845475</v>
      </c>
      <c r="K51" s="334">
        <v>35.860931165896012</v>
      </c>
      <c r="L51" s="334">
        <v>37.963417633738381</v>
      </c>
    </row>
    <row r="52" spans="1:12" ht="13.5" thickBot="1" x14ac:dyDescent="0.35">
      <c r="A52" s="241" t="s">
        <v>83</v>
      </c>
      <c r="B52" s="242"/>
      <c r="C52" s="243"/>
      <c r="D52" s="328">
        <v>26.935170738738634</v>
      </c>
      <c r="E52" s="328">
        <v>25.015206679004777</v>
      </c>
      <c r="F52" s="328">
        <v>22.538251168138316</v>
      </c>
      <c r="G52" s="328">
        <v>22.356763588487176</v>
      </c>
      <c r="H52" s="328">
        <v>25.228699904910169</v>
      </c>
      <c r="I52" s="328">
        <v>31.271500452070473</v>
      </c>
      <c r="J52" s="328">
        <v>32.28841593361674</v>
      </c>
      <c r="K52" s="328">
        <v>34.833872179070504</v>
      </c>
      <c r="L52" s="328">
        <v>37.062323437946986</v>
      </c>
    </row>
    <row r="53" spans="1:12" x14ac:dyDescent="0.25">
      <c r="A53" s="345" t="s">
        <v>48</v>
      </c>
      <c r="B53" s="8"/>
      <c r="C53" s="8"/>
    </row>
    <row r="54" spans="1:12" x14ac:dyDescent="0.25">
      <c r="A54" s="345" t="s">
        <v>78</v>
      </c>
      <c r="B54" s="8"/>
      <c r="C54" s="8"/>
    </row>
    <row r="55" spans="1:12" x14ac:dyDescent="0.25">
      <c r="A55" s="345" t="s">
        <v>76</v>
      </c>
    </row>
    <row r="56" spans="1:12" x14ac:dyDescent="0.25">
      <c r="A56" s="345" t="s">
        <v>80</v>
      </c>
    </row>
    <row r="57" spans="1:12" x14ac:dyDescent="0.25">
      <c r="A57" s="345" t="str">
        <f>+'Interna %PIB'!A64</f>
        <v>**Los pagarés del FEPC con la Nación corresponden a aquellos de corto plazo. A diciembre de 2017 el saldo reportado por la DGCPTN por este concepto fue 0.</v>
      </c>
    </row>
    <row r="58" spans="1:12" x14ac:dyDescent="0.25">
      <c r="A58" s="345" t="str">
        <f>+'Interna %PIB'!A68</f>
        <v>******Corresponde a los pasivos reconocidos en virtud de la Ley del PGN2019 y el PND2018-2022. Los valores incluidos corresponden al saldo estimado del pasivo menos las amortizaciones.</v>
      </c>
    </row>
    <row r="60" spans="1:12" x14ac:dyDescent="0.25">
      <c r="D60" s="162">
        <v>543187689.78459609</v>
      </c>
      <c r="E60" s="162">
        <v>618117720.58336306</v>
      </c>
      <c r="F60" s="162">
        <v>665883659.00308549</v>
      </c>
      <c r="G60" s="162">
        <v>713626705.1587683</v>
      </c>
      <c r="H60" s="162">
        <v>762902999.99999821</v>
      </c>
      <c r="I60" s="162">
        <v>804691999.99999833</v>
      </c>
      <c r="J60" s="162">
        <v>863781999.99999833</v>
      </c>
      <c r="K60" s="162">
        <v>920193999.99999833</v>
      </c>
      <c r="L60" s="162">
        <v>978477060.57593644</v>
      </c>
    </row>
    <row r="61" spans="1:12" x14ac:dyDescent="0.25">
      <c r="C61" t="s">
        <v>105</v>
      </c>
      <c r="D61" s="359">
        <f>+D48+D44</f>
        <v>7.4315023544575842</v>
      </c>
      <c r="E61" s="359">
        <f t="shared" ref="E61:L61" si="1">+E48+E44</f>
        <v>7.3419449089345417</v>
      </c>
      <c r="F61" s="359">
        <f t="shared" si="1"/>
        <v>8.0222332945785624</v>
      </c>
      <c r="G61" s="359">
        <f t="shared" si="1"/>
        <v>10.11790518237299</v>
      </c>
      <c r="H61" s="359">
        <f t="shared" si="1"/>
        <v>11.244087202049354</v>
      </c>
      <c r="I61" s="359">
        <f t="shared" si="1"/>
        <v>9.3001380581628315</v>
      </c>
      <c r="J61" s="359">
        <f t="shared" si="1"/>
        <v>9.9181629017083424</v>
      </c>
      <c r="K61" s="359">
        <f t="shared" si="1"/>
        <v>9.0138004363103974</v>
      </c>
      <c r="L61" s="359">
        <f t="shared" si="1"/>
        <v>9.1044646287360358</v>
      </c>
    </row>
  </sheetData>
  <pageMargins left="0.7" right="0.7" top="0.75" bottom="0.75" header="0.3" footer="0.3"/>
  <ignoredErrors>
    <ignoredError sqref="L50" formula="1"/>
  </ignoredErrors>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68D52EF9F35949A28A9119C4F848AE" ma:contentTypeVersion="13" ma:contentTypeDescription="Crear nuevo documento." ma:contentTypeScope="" ma:versionID="eb83e79fb14d771e3b044da00b39bd5d">
  <xsd:schema xmlns:xsd="http://www.w3.org/2001/XMLSchema" xmlns:xs="http://www.w3.org/2001/XMLSchema" xmlns:p="http://schemas.microsoft.com/office/2006/metadata/properties" xmlns:ns3="bad8bc77-e754-4836-a24c-6e3e0bb0e3b0" xmlns:ns4="498f12b1-aafd-4ab2-b3df-94704a7afd93" targetNamespace="http://schemas.microsoft.com/office/2006/metadata/properties" ma:root="true" ma:fieldsID="5ed7e8ef39e2a65705977ab707d918fa" ns3:_="" ns4:_="">
    <xsd:import namespace="bad8bc77-e754-4836-a24c-6e3e0bb0e3b0"/>
    <xsd:import namespace="498f12b1-aafd-4ab2-b3df-94704a7afd9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d8bc77-e754-4836-a24c-6e3e0bb0e3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98f12b1-aafd-4ab2-b3df-94704a7afd93"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SharingHintHash" ma:index="18"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9003903-4A7E-4522-951F-F999E624652F}">
  <ds:schemaRefs>
    <ds:schemaRef ds:uri="http://schemas.microsoft.com/sharepoint/v3/contenttype/forms"/>
  </ds:schemaRefs>
</ds:datastoreItem>
</file>

<file path=customXml/itemProps2.xml><?xml version="1.0" encoding="utf-8"?>
<ds:datastoreItem xmlns:ds="http://schemas.openxmlformats.org/officeDocument/2006/customXml" ds:itemID="{8B49850E-BCB8-492A-9C18-CCA4BB7EC2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d8bc77-e754-4836-a24c-6e3e0bb0e3b0"/>
    <ds:schemaRef ds:uri="498f12b1-aafd-4ab2-b3df-94704a7afd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D3A6925-A33D-4D13-8689-D588BF8D90F6}">
  <ds:schemaRefs>
    <ds:schemaRef ds:uri="http://schemas.microsoft.com/office/infopath/2007/PartnerControls"/>
    <ds:schemaRef ds:uri="http://schemas.microsoft.com/office/2006/metadata/properties"/>
    <ds:schemaRef ds:uri="http://purl.org/dc/terms/"/>
    <ds:schemaRef ds:uri="http://schemas.microsoft.com/office/2006/documentManagement/types"/>
    <ds:schemaRef ds:uri="http://schemas.openxmlformats.org/package/2006/metadata/core-properties"/>
    <ds:schemaRef ds:uri="498f12b1-aafd-4ab2-b3df-94704a7afd93"/>
    <ds:schemaRef ds:uri="http://purl.org/dc/elements/1.1/"/>
    <ds:schemaRef ds:uri="bad8bc77-e754-4836-a24c-6e3e0bb0e3b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Interna</vt:lpstr>
      <vt:lpstr>ISAGEN y Patr Eco y Telec</vt:lpstr>
      <vt:lpstr>Interna %PIB</vt:lpstr>
      <vt:lpstr>Externa</vt:lpstr>
      <vt:lpstr>Externa %PIB</vt:lpstr>
      <vt:lpstr>Total</vt:lpstr>
      <vt:lpstr>Total %PIB</vt:lpstr>
      <vt:lpstr>2010-20191S</vt:lpstr>
      <vt:lpstr>Externa!Área_de_impresión</vt:lpstr>
      <vt:lpstr>'Externa %PIB'!Área_de_impresión</vt:lpstr>
      <vt:lpstr>Interna!Área_de_impresión</vt:lpstr>
      <vt:lpstr>'Interna %PIB'!Área_de_impresión</vt:lpstr>
      <vt:lpstr>Total!Área_de_impresión</vt:lpstr>
    </vt:vector>
  </TitlesOfParts>
  <Company>MINISTERIO DE HACIENDA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lardila</dc:creator>
  <cp:lastModifiedBy>Carol Maureni Casas Becerra</cp:lastModifiedBy>
  <cp:lastPrinted>2015-03-06T17:15:01Z</cp:lastPrinted>
  <dcterms:created xsi:type="dcterms:W3CDTF">2005-02-14T21:55:44Z</dcterms:created>
  <dcterms:modified xsi:type="dcterms:W3CDTF">2025-06-17T19:49:08Z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0x010100EF68D52EF9F35949A28A9119C4F848AE</vt:lpwstr>
  </property>
</Properties>
</file>