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559" documentId="8_{24E7DC2B-7426-4AB6-BEF0-01151C797AC8}" xr6:coauthVersionLast="47" xr6:coauthVersionMax="47" xr10:uidLastSave="{9F1C2C15-6D96-418E-B142-21351BC9C3BD}"/>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<sst xmlns="http://schemas.openxmlformats.org/spreadsheetml/2006/main" count="620" uniqueCount="110">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</sst>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3">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A70"/>
  <sheetViews>
    <sheetView showGridLines="0" zoomScale="70" zoomScaleNormal="70" workbookViewId="0">
      <pane xSplit="4" ySplit="5" topLeftCell="CW6" activePane="bottomRight" state="frozen"/>
      <selection activeCell="FS26" sqref="FS26"/>
      <selection pane="topRight" activeCell="FS26" sqref="FS26"/>
      <selection pane="bottomLeft" activeCell="FS26" sqref="FS26"/>
      <selection pane="bottomRight" activeCell="DA5" sqref="DA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5" width="13.36328125" bestFit="1" customWidth="1"/>
    <col min="107" max="107" width="12.90625" bestFit="1" customWidth="1"/>
  </cols>
  <sheetData>
    <row r="1" spans="1:105" ht="4.5" customHeight="1" x14ac:dyDescent="0.25">
      <c r="A1" s="2"/>
      <c r="B1" s="2"/>
      <c r="C1" s="2"/>
      <c r="D1" s="2"/>
    </row>
    <row r="2" spans="1:105" ht="13" x14ac:dyDescent="0.3">
      <c r="A2" s="434" t="s">
        <v>57</v>
      </c>
      <c r="B2" s="2"/>
      <c r="C2" s="2"/>
      <c r="D2" s="2"/>
    </row>
    <row r="3" spans="1:105" x14ac:dyDescent="0.25">
      <c r="A3" s="2" t="s">
        <v>0</v>
      </c>
      <c r="B3" s="2"/>
      <c r="C3" s="2"/>
      <c r="D3" s="2"/>
    </row>
    <row r="4" spans="1:105" ht="4.5" customHeight="1" x14ac:dyDescent="0.25">
      <c r="A4" s="2"/>
      <c r="B4" s="2"/>
      <c r="C4" s="2"/>
      <c r="D4" s="2"/>
    </row>
    <row r="5" spans="1:105"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row>
    <row r="6" spans="1:105"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row>
    <row r="7" spans="1:105"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686138828.27349126</v>
      </c>
      <c r="CZ7" s="107">
        <v>720515304.38369787</v>
      </c>
      <c r="DA7" s="107">
        <v>778431124.12504053</v>
      </c>
    </row>
    <row r="8" spans="1:105"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41"/>
      <c r="CC8" s="341"/>
      <c r="CD8" s="341"/>
      <c r="CE8" s="341"/>
      <c r="CF8" s="341"/>
      <c r="CG8" s="341"/>
      <c r="CH8" s="341"/>
      <c r="CI8" s="341"/>
      <c r="CJ8" s="341"/>
      <c r="CK8" s="177"/>
      <c r="CL8" s="177"/>
      <c r="CM8" s="177"/>
      <c r="CN8" s="177"/>
      <c r="CO8" s="177"/>
      <c r="CP8" s="177"/>
      <c r="CQ8" s="177"/>
      <c r="CR8" s="177"/>
      <c r="CS8" s="177"/>
      <c r="CT8" s="177"/>
      <c r="CU8" s="177"/>
      <c r="CV8" s="177"/>
      <c r="CW8" s="177"/>
      <c r="CX8" s="177"/>
      <c r="CY8" s="177"/>
      <c r="CZ8" s="177"/>
      <c r="DA8" s="177"/>
    </row>
    <row r="9" spans="1:105"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77">
        <v>4830852.0459459526</v>
      </c>
      <c r="CS9" s="177">
        <v>4675934.0088904062</v>
      </c>
      <c r="CT9" s="177">
        <v>296198.90533887519</v>
      </c>
      <c r="CU9" s="177">
        <v>4490610.013837737</v>
      </c>
      <c r="CV9" s="177">
        <v>5079933.4254152672</v>
      </c>
      <c r="CW9" s="177">
        <v>3992028.5768018244</v>
      </c>
      <c r="CX9" s="177">
        <v>411954.05376749387</v>
      </c>
      <c r="CY9" s="431">
        <v>6465110.5001427056</v>
      </c>
      <c r="CZ9" s="431">
        <v>3766131.0579010006</v>
      </c>
      <c r="DA9" s="431">
        <v>1867972.9815504893</v>
      </c>
    </row>
    <row r="10" spans="1:105"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77">
        <v>21508993.767553002</v>
      </c>
      <c r="CS10" s="177">
        <v>22591376.320333999</v>
      </c>
      <c r="CT10" s="177">
        <v>23096050.411564998</v>
      </c>
      <c r="CU10" s="177">
        <v>21929615.021554999</v>
      </c>
      <c r="CV10" s="177">
        <v>23717703.083972</v>
      </c>
      <c r="CW10" s="177">
        <v>25185219.303861998</v>
      </c>
      <c r="CX10" s="177">
        <v>25541274.399485998</v>
      </c>
      <c r="CY10" s="431">
        <v>27523907.010970872</v>
      </c>
      <c r="CZ10" s="431">
        <v>28690217.543232013</v>
      </c>
      <c r="DA10" s="431">
        <v>29764196.37762649</v>
      </c>
    </row>
    <row r="11" spans="1:105"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77">
        <v>3266713.9519873252</v>
      </c>
      <c r="CS11" s="177">
        <v>3266713.9519873252</v>
      </c>
      <c r="CT11" s="177">
        <v>3131736.7816512752</v>
      </c>
      <c r="CU11" s="177">
        <v>3044671.4226133348</v>
      </c>
      <c r="CV11" s="177">
        <v>3020772.6011585752</v>
      </c>
      <c r="CW11" s="177">
        <v>2985301.9416330252</v>
      </c>
      <c r="CX11" s="177">
        <v>2898397.7101472057</v>
      </c>
      <c r="CY11" s="431">
        <v>2498397.7101472057</v>
      </c>
      <c r="CZ11" s="431">
        <v>2054591.0990627958</v>
      </c>
      <c r="DA11" s="431">
        <v>2045424.6736490258</v>
      </c>
    </row>
    <row r="12" spans="1:105"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722626243.49475205</v>
      </c>
      <c r="CZ12" s="107">
        <v>755026244.08389366</v>
      </c>
      <c r="DA12" s="107">
        <v>812108718.1578666</v>
      </c>
    </row>
    <row r="13" spans="1:105"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77"/>
      <c r="CV13" s="177"/>
      <c r="CW13" s="177"/>
      <c r="CX13" s="177"/>
      <c r="CY13" s="177"/>
      <c r="CZ13" s="177"/>
      <c r="DA13" s="177"/>
    </row>
    <row r="14" spans="1:105"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row>
    <row r="15" spans="1:105"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35">
        <v>33932296.369568959</v>
      </c>
      <c r="CZ15" s="435">
        <v>35549732.067802966</v>
      </c>
      <c r="DA15" s="435">
        <v>36599674.092536755</v>
      </c>
    </row>
    <row r="16" spans="1:105"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41">
        <v>136770.21247149</v>
      </c>
      <c r="BZ16" s="341">
        <v>128302.94894074</v>
      </c>
      <c r="CA16" s="341">
        <v>127505.64975423999</v>
      </c>
      <c r="CB16" s="341">
        <v>122807.20606254999</v>
      </c>
      <c r="CC16" s="341">
        <v>119959.62816107</v>
      </c>
      <c r="CD16" s="341">
        <v>118814.15914735</v>
      </c>
      <c r="CE16" s="341">
        <v>118814.15914735</v>
      </c>
      <c r="CF16" s="341">
        <v>107398.31584131999</v>
      </c>
      <c r="CG16" s="341">
        <v>101413.21650991001</v>
      </c>
      <c r="CH16" s="341">
        <v>51046.103039040012</v>
      </c>
      <c r="CI16" s="341">
        <v>69089.13699259999</v>
      </c>
      <c r="CJ16" s="341">
        <v>64546.413651350005</v>
      </c>
      <c r="CK16" s="341">
        <v>62772.249863869998</v>
      </c>
      <c r="CL16" s="341">
        <v>81118.854137679999</v>
      </c>
      <c r="CM16" s="341">
        <v>81204.396420589997</v>
      </c>
      <c r="CN16" s="341">
        <v>100025.33283277</v>
      </c>
      <c r="CO16" s="341">
        <v>99732.222385140005</v>
      </c>
      <c r="CP16" s="336">
        <v>81463.661628999995</v>
      </c>
      <c r="CQ16" s="336">
        <v>77588.07512821001</v>
      </c>
      <c r="CR16" s="336">
        <v>77588.075128209995</v>
      </c>
      <c r="CS16" s="336">
        <v>77588.07512821001</v>
      </c>
      <c r="CT16" s="336">
        <v>79174.007814560013</v>
      </c>
      <c r="CU16" s="336">
        <v>77851.968555240019</v>
      </c>
      <c r="CV16" s="336">
        <v>79253.057698239994</v>
      </c>
      <c r="CW16" s="336">
        <v>79688.965303590026</v>
      </c>
      <c r="CX16" s="336">
        <v>47246.09137455</v>
      </c>
      <c r="CY16" s="433">
        <v>51775.771771760003</v>
      </c>
      <c r="CZ16" s="433">
        <v>13226.954307839997</v>
      </c>
      <c r="DA16" s="433">
        <v>13303.307074580001</v>
      </c>
    </row>
    <row r="17" spans="1:105"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81">
        <v>466544.42982421303</v>
      </c>
      <c r="AC17" s="174">
        <v>486591.51054635976</v>
      </c>
      <c r="AD17" s="182">
        <v>507500</v>
      </c>
      <c r="AE17" s="189">
        <v>568046.08969094767</v>
      </c>
      <c r="AF17" s="174">
        <v>635815.48771069199</v>
      </c>
      <c r="AG17" s="174">
        <v>711669.95381084026</v>
      </c>
      <c r="AH17" s="182">
        <v>620303.00000000012</v>
      </c>
      <c r="AI17" s="181">
        <v>635350.21120501158</v>
      </c>
      <c r="AJ17" s="174">
        <v>650762.43525866023</v>
      </c>
      <c r="AK17" s="174">
        <v>666548.52658439078</v>
      </c>
      <c r="AL17" s="182">
        <v>597182.70900000003</v>
      </c>
      <c r="AM17" s="181">
        <v>605222.31239420047</v>
      </c>
      <c r="AN17" s="174">
        <v>613370.1493687809</v>
      </c>
      <c r="AO17" s="174">
        <v>621627.67702396703</v>
      </c>
      <c r="AP17" s="182">
        <v>604804.37999999989</v>
      </c>
      <c r="AQ17" s="181">
        <v>599649.7018221824</v>
      </c>
      <c r="AR17" s="174">
        <v>594538.95637368283</v>
      </c>
      <c r="AS17" s="174">
        <v>589471.76922090165</v>
      </c>
      <c r="AT17" s="182">
        <v>799829.36400000006</v>
      </c>
      <c r="AU17" s="181">
        <v>829760.51535862859</v>
      </c>
      <c r="AV17" s="174">
        <v>860811.7479020399</v>
      </c>
      <c r="AW17" s="174">
        <v>893024.97721996426</v>
      </c>
      <c r="AX17" s="182">
        <v>749313.97200000007</v>
      </c>
      <c r="AY17" s="181">
        <v>795434.3688925457</v>
      </c>
      <c r="AZ17" s="174">
        <v>844393.48371777381</v>
      </c>
      <c r="BA17" s="174">
        <v>896366.04002631013</v>
      </c>
      <c r="BB17" s="182">
        <v>688837.90599999996</v>
      </c>
      <c r="BC17" s="181">
        <v>731235.99119058286</v>
      </c>
      <c r="BD17" s="174">
        <v>776243.6854229595</v>
      </c>
      <c r="BE17" s="174">
        <v>824021.61055824475</v>
      </c>
      <c r="BF17" s="182">
        <v>732572</v>
      </c>
      <c r="BG17" s="174">
        <v>753368.94899424596</v>
      </c>
      <c r="BH17" s="174">
        <v>774756.30150851351</v>
      </c>
      <c r="BI17" s="174">
        <v>796750.81847809895</v>
      </c>
      <c r="BJ17" s="182">
        <v>766298.96100000001</v>
      </c>
      <c r="BK17" s="174">
        <v>757048.45014697965</v>
      </c>
      <c r="BL17" s="174">
        <v>747909.60844059393</v>
      </c>
      <c r="BM17" s="174">
        <v>738881.08784736565</v>
      </c>
      <c r="BN17" s="182">
        <v>677802.85</v>
      </c>
      <c r="BO17" s="174">
        <v>676237.20894039806</v>
      </c>
      <c r="BP17" s="174">
        <v>674675.18431871384</v>
      </c>
      <c r="BQ17" s="174">
        <v>673116.76778142154</v>
      </c>
      <c r="BR17" s="182">
        <v>661705.88299999991</v>
      </c>
      <c r="BS17" s="174">
        <v>717676.59226124093</v>
      </c>
      <c r="BT17" s="174">
        <v>778381.61079143314</v>
      </c>
      <c r="BU17" s="174">
        <v>844221.39240918821</v>
      </c>
      <c r="BV17" s="182">
        <v>730994.40986599994</v>
      </c>
      <c r="BW17" s="174">
        <v>723314.13567316381</v>
      </c>
      <c r="BX17" s="174">
        <v>715714.5551366416</v>
      </c>
      <c r="BY17" s="174">
        <v>708194.82043954474</v>
      </c>
      <c r="BZ17" s="182">
        <v>841883.74309300003</v>
      </c>
      <c r="CA17" s="174">
        <v>824357.18034033477</v>
      </c>
      <c r="CB17" s="174">
        <v>807195.49029657175</v>
      </c>
      <c r="CC17" s="174">
        <v>790391.07694327994</v>
      </c>
      <c r="CD17" s="182">
        <v>789599.03371799993</v>
      </c>
      <c r="CE17" s="174">
        <v>795507.26000626048</v>
      </c>
      <c r="CF17" s="174">
        <v>801459.69498321321</v>
      </c>
      <c r="CG17" s="174">
        <v>807456.66944325564</v>
      </c>
      <c r="CH17" s="177">
        <v>638513.05333300005</v>
      </c>
      <c r="CI17" s="174">
        <v>639291.26390915876</v>
      </c>
      <c r="CJ17" s="174">
        <v>640070.4229572363</v>
      </c>
      <c r="CK17" s="174">
        <v>640850.53163321654</v>
      </c>
      <c r="CL17" s="174">
        <v>641631.59109449247</v>
      </c>
      <c r="CM17" s="174">
        <v>505587.4136160565</v>
      </c>
      <c r="CN17" s="174">
        <v>495061.95852276258</v>
      </c>
      <c r="CO17" s="174">
        <v>484755.6251914773</v>
      </c>
      <c r="CP17" s="174">
        <v>474663.85188627953</v>
      </c>
      <c r="CQ17" s="174">
        <v>498040.68521110731</v>
      </c>
      <c r="CR17" s="174">
        <v>522568.80977946485</v>
      </c>
      <c r="CS17" s="174">
        <v>548304.92580857198</v>
      </c>
      <c r="CT17" s="174">
        <v>1689545.6726820001</v>
      </c>
      <c r="CU17" s="369">
        <v>1683205.2550967196</v>
      </c>
      <c r="CV17" s="369">
        <v>1706114.0547543177</v>
      </c>
      <c r="CW17" s="369">
        <v>1759474.1198350079</v>
      </c>
      <c r="CX17" s="369">
        <v>1805000</v>
      </c>
      <c r="CY17" s="436">
        <v>1846060.594336658</v>
      </c>
      <c r="CZ17" s="436">
        <v>1904081.7823407999</v>
      </c>
      <c r="DA17" s="436">
        <v>1980744.9024927879</v>
      </c>
    </row>
    <row r="18" spans="1:105"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41">
        <v>128567.92537397992</v>
      </c>
      <c r="BX18" s="341">
        <v>107536.55763451003</v>
      </c>
      <c r="BY18" s="109">
        <v>108857.55701441001</v>
      </c>
      <c r="BZ18" s="109">
        <v>101849.88464800996</v>
      </c>
      <c r="CA18" s="109">
        <v>79573.092610580017</v>
      </c>
      <c r="CB18" s="341">
        <v>83366.105951179998</v>
      </c>
      <c r="CC18" s="341">
        <v>83234.720171039997</v>
      </c>
      <c r="CD18" s="341">
        <v>47212.897727820011</v>
      </c>
      <c r="CE18" s="341">
        <v>47212.897727820011</v>
      </c>
      <c r="CF18" s="341">
        <v>47212.198935990004</v>
      </c>
      <c r="CG18" s="341">
        <v>46094.32883476001</v>
      </c>
      <c r="CH18" s="341">
        <v>41075.655776790001</v>
      </c>
      <c r="CI18" s="341">
        <v>41066.752023939996</v>
      </c>
      <c r="CJ18" s="341">
        <v>41066.752023940004</v>
      </c>
      <c r="CK18" s="341">
        <v>41015.753403940005</v>
      </c>
      <c r="CL18" s="341">
        <v>41015.753403940005</v>
      </c>
      <c r="CM18" s="341">
        <v>41015.753403940005</v>
      </c>
      <c r="CN18" s="341">
        <v>41015.753403940005</v>
      </c>
      <c r="CO18" s="341">
        <v>41015.753403940005</v>
      </c>
      <c r="CP18" s="341">
        <v>41015.753403940005</v>
      </c>
      <c r="CQ18" s="341">
        <v>41015.753403940005</v>
      </c>
      <c r="CR18" s="336">
        <v>40895.115393220003</v>
      </c>
      <c r="CS18" s="336">
        <v>40895.115393220003</v>
      </c>
      <c r="CT18" s="336">
        <v>40895.115393220003</v>
      </c>
      <c r="CU18" s="336">
        <v>40895.115393220003</v>
      </c>
      <c r="CV18" s="336">
        <v>40895.115393220003</v>
      </c>
      <c r="CW18" s="336">
        <v>40895.115393220003</v>
      </c>
      <c r="CX18" s="336">
        <v>40895.115393220003</v>
      </c>
      <c r="CY18" s="336">
        <v>40895.115393220003</v>
      </c>
      <c r="CZ18" s="336">
        <v>40895.115393220003</v>
      </c>
      <c r="DA18" s="336">
        <v>40895.115393220003</v>
      </c>
    </row>
    <row r="19" spans="1:105"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28831669.0622354</v>
      </c>
      <c r="CY19" s="107">
        <v>35871027.851070598</v>
      </c>
      <c r="CZ19" s="107">
        <v>37507935.919844829</v>
      </c>
      <c r="DA19" s="107">
        <v>38634617.417497344</v>
      </c>
    </row>
    <row r="20" spans="1:105"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77"/>
      <c r="CV20" s="177"/>
      <c r="CW20" s="177"/>
      <c r="CX20" s="177"/>
      <c r="CY20" s="177"/>
      <c r="CZ20" s="177"/>
      <c r="DA20" s="177"/>
    </row>
    <row r="21" spans="1:105"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77"/>
      <c r="CV21" s="177"/>
      <c r="CW21" s="177"/>
      <c r="CX21" s="177"/>
      <c r="CY21" s="177"/>
      <c r="CZ21" s="177"/>
      <c r="DA21" s="177"/>
    </row>
    <row r="22" spans="1:105"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c r="DA22" s="107">
        <v>0</v>
      </c>
    </row>
    <row r="23" spans="1:105"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77">
        <v>0</v>
      </c>
      <c r="CV23" s="177">
        <v>0</v>
      </c>
      <c r="CW23" s="177">
        <v>0</v>
      </c>
      <c r="CX23" s="177">
        <v>0</v>
      </c>
      <c r="CY23" s="177">
        <v>0</v>
      </c>
      <c r="CZ23" s="177">
        <v>0</v>
      </c>
      <c r="DA23" s="177">
        <v>0</v>
      </c>
    </row>
    <row r="24" spans="1:105"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c r="DA24" s="107">
        <v>0</v>
      </c>
    </row>
    <row r="25" spans="1:105"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77"/>
      <c r="CV25" s="177"/>
      <c r="CW25" s="177"/>
      <c r="CX25" s="177"/>
      <c r="CY25" s="177"/>
      <c r="CZ25" s="177"/>
      <c r="DA25" s="177"/>
    </row>
    <row r="26" spans="1:105"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77"/>
      <c r="CV26" s="177"/>
      <c r="CW26" s="177"/>
      <c r="CX26" s="177"/>
      <c r="CY26" s="177"/>
      <c r="CZ26" s="177"/>
      <c r="DA26" s="177"/>
    </row>
    <row r="27" spans="1:105"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c r="DA27" s="107">
        <v>0</v>
      </c>
    </row>
    <row r="28" spans="1:105"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41">
        <v>0</v>
      </c>
      <c r="BZ28" s="341">
        <v>0</v>
      </c>
      <c r="CA28" s="341">
        <v>0</v>
      </c>
      <c r="CB28" s="341">
        <v>0</v>
      </c>
      <c r="CC28" s="341">
        <v>0</v>
      </c>
      <c r="CD28" s="341">
        <v>0</v>
      </c>
      <c r="CE28" s="341">
        <v>0</v>
      </c>
      <c r="CF28" s="341">
        <v>0</v>
      </c>
      <c r="CG28" s="341">
        <v>0</v>
      </c>
      <c r="CH28" s="341">
        <v>0</v>
      </c>
      <c r="CI28" s="341">
        <v>0</v>
      </c>
      <c r="CJ28" s="341">
        <v>0</v>
      </c>
      <c r="CK28" s="341">
        <v>0</v>
      </c>
      <c r="CL28" s="341">
        <v>0</v>
      </c>
      <c r="CM28" s="341">
        <v>0</v>
      </c>
      <c r="CN28" s="341">
        <v>0</v>
      </c>
      <c r="CO28" s="341">
        <v>0</v>
      </c>
      <c r="CP28" s="341">
        <v>0</v>
      </c>
      <c r="CQ28" s="341">
        <v>0</v>
      </c>
      <c r="CR28" s="341">
        <v>0</v>
      </c>
      <c r="CS28" s="341">
        <v>0</v>
      </c>
      <c r="CT28" s="341">
        <v>0</v>
      </c>
      <c r="CU28" s="336">
        <v>0</v>
      </c>
      <c r="CV28" s="336">
        <v>0</v>
      </c>
      <c r="CW28" s="336">
        <v>0</v>
      </c>
      <c r="CX28" s="336">
        <v>0</v>
      </c>
      <c r="CY28" s="336">
        <v>0</v>
      </c>
      <c r="CZ28" s="336">
        <v>0</v>
      </c>
      <c r="DA28" s="336">
        <v>0</v>
      </c>
    </row>
    <row r="29" spans="1:105"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c r="DA29" s="107">
        <v>0</v>
      </c>
    </row>
    <row r="30" spans="1:105"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77"/>
      <c r="CV30" s="177"/>
      <c r="CW30" s="177"/>
      <c r="CX30" s="177"/>
      <c r="CY30" s="177"/>
      <c r="CZ30" s="177"/>
      <c r="DA30" s="177"/>
    </row>
    <row r="31" spans="1:105"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77"/>
      <c r="CV31" s="177"/>
      <c r="CW31" s="177"/>
      <c r="CX31" s="177"/>
      <c r="CY31" s="177"/>
      <c r="CZ31" s="177"/>
      <c r="DA31" s="177"/>
    </row>
    <row r="32" spans="1:105"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77">
        <v>7057983.5152153959</v>
      </c>
      <c r="CR32" s="177">
        <v>7335269.3535663737</v>
      </c>
      <c r="CS32" s="177">
        <v>7769113.5328835174</v>
      </c>
      <c r="CT32" s="177">
        <v>9043304.0195120126</v>
      </c>
      <c r="CU32" s="177">
        <v>8866581.3877021</v>
      </c>
      <c r="CV32" s="177">
        <v>12103392.31706731</v>
      </c>
      <c r="CW32" s="177">
        <v>13524307.474836005</v>
      </c>
      <c r="CX32" s="177">
        <v>14221963.543526467</v>
      </c>
      <c r="CY32" s="177">
        <v>14873172.977378136</v>
      </c>
      <c r="CZ32" s="177">
        <v>16108824.648906182</v>
      </c>
      <c r="DA32" s="177">
        <v>15193355.805357616</v>
      </c>
    </row>
    <row r="33" spans="1:105"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77">
        <v>4599654.2612066893</v>
      </c>
      <c r="CV33" s="177">
        <v>3162320.2241186909</v>
      </c>
      <c r="CW33" s="177">
        <v>11231612.065203061</v>
      </c>
      <c r="CX33" s="177">
        <v>12973781.968721844</v>
      </c>
      <c r="CY33" s="177">
        <v>5864679.206035764</v>
      </c>
      <c r="CZ33" s="177">
        <v>6178510.0131557975</v>
      </c>
      <c r="DA33" s="177">
        <v>6382230.1075071283</v>
      </c>
    </row>
    <row r="34" spans="1:105"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20737852.1834139</v>
      </c>
      <c r="CZ34" s="107">
        <v>22287334.662061982</v>
      </c>
      <c r="DA34" s="107">
        <v>21575585.912864745</v>
      </c>
    </row>
    <row r="35" spans="1:105"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41">
        <v>7633856.3128776299</v>
      </c>
      <c r="BZ35" s="341">
        <v>7481343.1659762207</v>
      </c>
      <c r="CA35" s="341">
        <v>7197836.7197016794</v>
      </c>
      <c r="CB35" s="341">
        <v>7340869.4212276489</v>
      </c>
      <c r="CC35" s="341">
        <v>7352698.9256402692</v>
      </c>
      <c r="CD35" s="341">
        <v>7505297.8787100092</v>
      </c>
      <c r="CE35" s="341">
        <v>7505297.8787100092</v>
      </c>
      <c r="CF35" s="341">
        <v>7550641.0375261493</v>
      </c>
      <c r="CG35" s="341">
        <v>7558018.4940799605</v>
      </c>
      <c r="CH35" s="341">
        <v>7629091.6614247113</v>
      </c>
      <c r="CI35" s="341">
        <v>7615583.5178470397</v>
      </c>
      <c r="CJ35" s="341">
        <v>7671853.3506300198</v>
      </c>
      <c r="CK35" s="341">
        <v>7711235.4484998602</v>
      </c>
      <c r="CL35" s="341">
        <v>7732517.1891627004</v>
      </c>
      <c r="CM35" s="341">
        <v>7765757.3540027589</v>
      </c>
      <c r="CN35" s="341">
        <v>7810523.3771523898</v>
      </c>
      <c r="CO35" s="341">
        <v>7896059.9375531999</v>
      </c>
      <c r="CP35" s="341">
        <v>7670406.2266316405</v>
      </c>
      <c r="CQ35" s="341">
        <v>7671389.4260798497</v>
      </c>
      <c r="CR35" s="341">
        <v>7671389.4260798497</v>
      </c>
      <c r="CS35" s="341">
        <v>7675307.5358179808</v>
      </c>
      <c r="CT35" s="341">
        <v>7499646.9408679614</v>
      </c>
      <c r="CU35" s="336">
        <v>7420637.2202365203</v>
      </c>
      <c r="CV35" s="336">
        <v>7414392.0575312804</v>
      </c>
      <c r="CW35" s="336">
        <v>7407278.5570699805</v>
      </c>
      <c r="CX35" s="336">
        <v>7298977.321832641</v>
      </c>
      <c r="CY35" s="336">
        <v>7279857.4473574711</v>
      </c>
      <c r="CZ35" s="336">
        <v>7278040.8032701695</v>
      </c>
      <c r="DA35" s="336">
        <v>7265834.8049040912</v>
      </c>
    </row>
    <row r="36" spans="1:105"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48">
        <v>115960.423402</v>
      </c>
      <c r="AV36" s="349">
        <v>666470</v>
      </c>
      <c r="AW36" s="349">
        <v>1314500</v>
      </c>
      <c r="AX36" s="350">
        <v>1795844.9793931199</v>
      </c>
      <c r="AY36" s="348">
        <v>2367844.9793931199</v>
      </c>
      <c r="AZ36" s="349">
        <v>2719941.8442048887</v>
      </c>
      <c r="BA36" s="349">
        <v>2850941.8442049888</v>
      </c>
      <c r="BB36" s="350">
        <v>3067941.8442049888</v>
      </c>
      <c r="BC36" s="348">
        <v>3177946.6452139886</v>
      </c>
      <c r="BD36" s="349">
        <v>3386946.6452139886</v>
      </c>
      <c r="BE36" s="349">
        <v>3489486.2233495386</v>
      </c>
      <c r="BF36" s="350">
        <v>3850916.2233495386</v>
      </c>
      <c r="BG36" s="348">
        <v>2251836.7751395386</v>
      </c>
      <c r="BH36" s="349">
        <v>1373302.4982035386</v>
      </c>
      <c r="BI36" s="349">
        <v>1703567.2533585986</v>
      </c>
      <c r="BJ36" s="350">
        <v>1703567.2533585986</v>
      </c>
      <c r="BK36" s="348">
        <v>1756056.1652646407</v>
      </c>
      <c r="BL36" s="349">
        <v>1422984.3652961457</v>
      </c>
      <c r="BM36" s="349">
        <v>1693914.1562783276</v>
      </c>
      <c r="BN36" s="350">
        <v>1522577.6738338945</v>
      </c>
      <c r="BO36" s="348">
        <v>1758382.4879455362</v>
      </c>
      <c r="BP36" s="349">
        <v>1758382.4879455362</v>
      </c>
      <c r="BQ36" s="349">
        <v>2105929.3164979639</v>
      </c>
      <c r="BR36" s="350">
        <v>2105929.3164979639</v>
      </c>
      <c r="BS36" s="348">
        <v>2593469.1696620029</v>
      </c>
      <c r="BT36" s="349">
        <v>2593469.1696620029</v>
      </c>
      <c r="BU36" s="349">
        <v>2917295.1884783558</v>
      </c>
      <c r="BV36" s="349">
        <v>3378789.9540287219</v>
      </c>
      <c r="BW36" s="349">
        <v>791599.99999999988</v>
      </c>
      <c r="BX36" s="349">
        <v>1838600</v>
      </c>
      <c r="BY36" s="369">
        <v>3059600</v>
      </c>
      <c r="BZ36" s="369">
        <v>3812716.6046770001</v>
      </c>
      <c r="CA36" s="341">
        <v>4333967.2795989998</v>
      </c>
      <c r="CB36" s="341">
        <v>3360378.5000655274</v>
      </c>
      <c r="CC36" s="341">
        <v>1570566.7844947674</v>
      </c>
      <c r="CD36" s="341">
        <v>250965.67104557878</v>
      </c>
      <c r="CE36" s="341">
        <v>206882.67104557878</v>
      </c>
      <c r="CF36" s="341">
        <v>0</v>
      </c>
      <c r="CG36" s="341">
        <v>0</v>
      </c>
      <c r="CH36" s="341">
        <v>318762.46799084003</v>
      </c>
      <c r="CI36" s="341">
        <v>1716672.0154894898</v>
      </c>
      <c r="CJ36" s="341">
        <v>3853468.2373433895</v>
      </c>
      <c r="CK36" s="341">
        <v>7294985.8678897489</v>
      </c>
      <c r="CL36" s="341">
        <v>7895001.6569599099</v>
      </c>
      <c r="CM36" s="341">
        <v>14249473.296584569</v>
      </c>
      <c r="CN36" s="341">
        <v>16961441.390748389</v>
      </c>
      <c r="CO36" s="341">
        <v>20428920.487423148</v>
      </c>
      <c r="CP36" s="341">
        <v>26346529.790272735</v>
      </c>
      <c r="CQ36" s="341">
        <v>34192590.838221736</v>
      </c>
      <c r="CR36" s="336">
        <v>30945687.417572625</v>
      </c>
      <c r="CS36" s="336">
        <v>25722792.678149808</v>
      </c>
      <c r="CT36" s="336">
        <v>20520873.176307879</v>
      </c>
      <c r="CU36" s="336">
        <v>22430648.582309548</v>
      </c>
      <c r="CV36" s="336">
        <v>12095371.269440008</v>
      </c>
      <c r="CW36" s="336">
        <v>9030595.1933404878</v>
      </c>
      <c r="CX36" s="336">
        <v>7658056.875839239</v>
      </c>
      <c r="CY36" s="336">
        <v>6983028.6972594801</v>
      </c>
      <c r="CZ36" s="336">
        <v>2575552.6899999995</v>
      </c>
      <c r="DA36" s="336">
        <v>3409095.6899999995</v>
      </c>
    </row>
    <row r="37" spans="1:105"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35000738.328030854</v>
      </c>
      <c r="CZ37" s="113">
        <v>32140928.155332148</v>
      </c>
      <c r="DA37" s="113">
        <v>32250516.407768838</v>
      </c>
    </row>
    <row r="38" spans="1:105"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25"/>
      <c r="CV38" s="425"/>
      <c r="CW38" s="425"/>
      <c r="CX38" s="425"/>
      <c r="CY38" s="425"/>
      <c r="CZ38" s="425"/>
      <c r="DA38" s="425"/>
    </row>
    <row r="39" spans="1:105"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740808976.82647407</v>
      </c>
      <c r="CZ39" s="113">
        <v>778352371.11356282</v>
      </c>
      <c r="DA39" s="113">
        <v>836606384.13044214</v>
      </c>
    </row>
    <row r="40" spans="1:105"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761649969.73545671</v>
      </c>
      <c r="CY40" s="113">
        <v>793498009.67385352</v>
      </c>
      <c r="CZ40" s="113">
        <v>824675108.15907073</v>
      </c>
      <c r="DA40" s="113">
        <v>882993851.98313284</v>
      </c>
    </row>
    <row r="41" spans="1:105"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761238015.68168926</v>
      </c>
      <c r="CY41" s="117">
        <v>787032899.17371082</v>
      </c>
      <c r="CZ41" s="117">
        <v>820908977.10116971</v>
      </c>
      <c r="DA41" s="117">
        <v>881125879.00158238</v>
      </c>
    </row>
    <row r="42" spans="1:105"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24"/>
      <c r="CV42" s="424"/>
      <c r="CW42" s="424"/>
      <c r="CX42" s="424"/>
      <c r="CY42" s="424"/>
      <c r="CZ42" s="424"/>
      <c r="DA42" s="424"/>
    </row>
    <row r="43" spans="1:105"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41">
        <v>7770626.5253491197</v>
      </c>
      <c r="BZ43" s="341">
        <v>7609646.1149169607</v>
      </c>
      <c r="CA43" s="341">
        <v>7325342.3694559196</v>
      </c>
      <c r="CB43" s="341">
        <v>7463676.6272901986</v>
      </c>
      <c r="CC43" s="341">
        <v>7472658.5538013391</v>
      </c>
      <c r="CD43" s="341">
        <v>7624112.0378573593</v>
      </c>
      <c r="CE43" s="341">
        <v>7624112.0378573593</v>
      </c>
      <c r="CF43" s="341">
        <v>7658039.3533674693</v>
      </c>
      <c r="CG43" s="341">
        <v>7659431.7105898708</v>
      </c>
      <c r="CH43" s="341">
        <v>7680137.7644637516</v>
      </c>
      <c r="CI43" s="341">
        <v>7684672.6548396396</v>
      </c>
      <c r="CJ43" s="341">
        <v>7736399.7642813697</v>
      </c>
      <c r="CK43" s="341">
        <v>7774007.6983637307</v>
      </c>
      <c r="CL43" s="341">
        <v>7813636.04330038</v>
      </c>
      <c r="CM43" s="341">
        <v>7846961.7504233485</v>
      </c>
      <c r="CN43" s="341">
        <v>7910548.7099851603</v>
      </c>
      <c r="CO43" s="341">
        <v>7995792.1599383401</v>
      </c>
      <c r="CP43" s="341">
        <v>7751869.8882606402</v>
      </c>
      <c r="CQ43" s="341">
        <v>7748977.5012080595</v>
      </c>
      <c r="CR43" s="341">
        <v>7748977.5012080595</v>
      </c>
      <c r="CS43" s="341">
        <v>7752895.6109461905</v>
      </c>
      <c r="CT43" s="341">
        <v>7578820.9486825215</v>
      </c>
      <c r="CU43" s="336">
        <v>7498489.1887917602</v>
      </c>
      <c r="CV43" s="336">
        <v>7493645.11522952</v>
      </c>
      <c r="CW43" s="336">
        <v>7486967.5223735701</v>
      </c>
      <c r="CX43" s="336">
        <v>7346223.413207191</v>
      </c>
      <c r="CY43" s="336">
        <v>7331633.2191292308</v>
      </c>
      <c r="CZ43" s="336">
        <v>7291267.7575780097</v>
      </c>
      <c r="DA43" s="336">
        <v>7279138.1119786715</v>
      </c>
    </row>
    <row r="44" spans="1:105"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36">
        <v>6.3087000000000004E-2</v>
      </c>
      <c r="BW44" s="336">
        <v>6.3801999999999998E-2</v>
      </c>
      <c r="BX44" s="336">
        <v>6.4293000000000003E-2</v>
      </c>
      <c r="BY44" s="336">
        <v>5.3551000000000001E-2</v>
      </c>
      <c r="BZ44" s="336">
        <v>5.4100000000000002E-2</v>
      </c>
      <c r="CA44" s="336">
        <v>0</v>
      </c>
      <c r="CB44" s="336">
        <v>0</v>
      </c>
      <c r="CC44" s="336">
        <v>0</v>
      </c>
      <c r="CD44" s="336">
        <v>0</v>
      </c>
      <c r="CE44" s="336">
        <v>1.4579484999999999E-3</v>
      </c>
      <c r="CF44" s="336">
        <v>0</v>
      </c>
      <c r="CG44" s="336">
        <v>0</v>
      </c>
      <c r="CH44" s="336">
        <v>0</v>
      </c>
      <c r="CI44" s="336">
        <v>0</v>
      </c>
      <c r="CJ44" s="336">
        <v>0</v>
      </c>
      <c r="CK44" s="336">
        <v>0</v>
      </c>
      <c r="CL44" s="336">
        <v>0</v>
      </c>
      <c r="CM44" s="336">
        <v>0</v>
      </c>
      <c r="CN44" s="336">
        <v>0</v>
      </c>
      <c r="CO44" s="336">
        <v>0</v>
      </c>
      <c r="CP44" s="336">
        <v>0</v>
      </c>
      <c r="CQ44" s="336">
        <v>0</v>
      </c>
      <c r="CR44" s="336">
        <v>0</v>
      </c>
      <c r="CS44" s="336">
        <v>0</v>
      </c>
      <c r="CT44" s="336">
        <v>0</v>
      </c>
      <c r="CU44" s="336">
        <v>0</v>
      </c>
      <c r="CV44" s="336">
        <v>0</v>
      </c>
      <c r="CW44" s="336">
        <v>0</v>
      </c>
      <c r="CX44" s="336">
        <v>0</v>
      </c>
      <c r="CY44" s="336">
        <v>0</v>
      </c>
      <c r="CZ44" s="336">
        <v>0</v>
      </c>
      <c r="DA44" s="336">
        <v>0</v>
      </c>
    </row>
    <row r="45" spans="1:105"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24">
        <v>43055570.880129993</v>
      </c>
      <c r="CQ45" s="424">
        <v>46719951.181096986</v>
      </c>
      <c r="CR45" s="424">
        <v>48020487.084372975</v>
      </c>
      <c r="CS45" s="424">
        <v>43279436.884101972</v>
      </c>
      <c r="CT45" s="424">
        <v>45916426.591111973</v>
      </c>
      <c r="CU45" s="424">
        <v>52220745.530686975</v>
      </c>
      <c r="CV45" s="432">
        <v>52221745.530687004</v>
      </c>
      <c r="CW45" s="433">
        <v>52186766.192554988</v>
      </c>
      <c r="CX45" s="433">
        <v>63235609.228812002</v>
      </c>
      <c r="CY45" s="433">
        <v>45194887.167129003</v>
      </c>
      <c r="CZ45" s="433">
        <v>55030560.841628991</v>
      </c>
      <c r="DA45" s="433">
        <v>65020418.350596003</v>
      </c>
    </row>
    <row r="46" spans="1:105"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77">
        <v>0</v>
      </c>
      <c r="CV46" s="177">
        <v>0</v>
      </c>
      <c r="CW46" s="177">
        <v>0</v>
      </c>
      <c r="CX46" s="177">
        <v>0</v>
      </c>
      <c r="CY46" s="177">
        <v>0</v>
      </c>
      <c r="CZ46" s="177">
        <v>0</v>
      </c>
      <c r="DA46" s="177">
        <v>0</v>
      </c>
    </row>
    <row r="47" spans="1:105"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77">
        <v>2371949.6796398996</v>
      </c>
      <c r="CQ47" s="177">
        <v>1749056.8907044998</v>
      </c>
      <c r="CR47" s="177">
        <v>2144039.9448362999</v>
      </c>
      <c r="CS47" s="177">
        <v>2294022.8662553998</v>
      </c>
      <c r="CT47" s="177">
        <v>2473341.1448841998</v>
      </c>
      <c r="CU47" s="177">
        <v>2539329.9551251996</v>
      </c>
      <c r="CV47" s="431">
        <v>2697882.4535424164</v>
      </c>
      <c r="CW47" s="433">
        <v>2799139.1220427877</v>
      </c>
      <c r="CX47" s="433">
        <v>2792770.1783925854</v>
      </c>
      <c r="CY47" s="433">
        <v>3063699.749514882</v>
      </c>
      <c r="CZ47" s="433">
        <v>3187285.206562676</v>
      </c>
      <c r="DA47" s="433">
        <v>3422600.2284804662</v>
      </c>
    </row>
    <row r="48" spans="1:105"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77">
        <v>0</v>
      </c>
      <c r="CV48" s="177">
        <v>0</v>
      </c>
      <c r="CW48" s="177">
        <v>0</v>
      </c>
      <c r="CX48" s="177">
        <v>0</v>
      </c>
      <c r="CY48" s="177">
        <v>0</v>
      </c>
      <c r="CZ48" s="177">
        <v>0</v>
      </c>
      <c r="DA48" s="177">
        <v>0</v>
      </c>
    </row>
    <row r="49" spans="1:105"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77">
        <v>0</v>
      </c>
      <c r="CV49" s="177">
        <v>0</v>
      </c>
      <c r="CW49" s="177">
        <v>0</v>
      </c>
      <c r="CX49" s="177">
        <v>0</v>
      </c>
      <c r="CY49" s="177">
        <v>0</v>
      </c>
      <c r="CZ49" s="177">
        <v>0</v>
      </c>
      <c r="DA49" s="177">
        <v>0</v>
      </c>
    </row>
    <row r="50" spans="1:105" ht="15" customHeight="1" x14ac:dyDescent="0.25">
      <c r="A50" s="54"/>
      <c r="B50" s="338" t="s">
        <v>4</v>
      </c>
      <c r="C50" s="338" t="s">
        <v>64</v>
      </c>
      <c r="D50" s="339"/>
      <c r="E50" s="340">
        <v>1209543.4418759993</v>
      </c>
      <c r="F50" s="341">
        <v>2094780.1234330963</v>
      </c>
      <c r="G50" s="341">
        <v>4333747.482402999</v>
      </c>
      <c r="H50" s="341">
        <v>4463729.7356885988</v>
      </c>
      <c r="I50" s="341">
        <v>6355637.1263903994</v>
      </c>
      <c r="J50" s="341">
        <v>8796092.0943234004</v>
      </c>
      <c r="K50" s="341">
        <v>8412739.363777902</v>
      </c>
      <c r="L50" s="341">
        <v>8693581.013307292</v>
      </c>
      <c r="M50" s="341">
        <v>8884989.3928249981</v>
      </c>
      <c r="N50" s="341">
        <v>8734576.4235045537</v>
      </c>
      <c r="O50" s="341">
        <v>9492317.5880289134</v>
      </c>
      <c r="P50" s="341">
        <v>11745118.576414565</v>
      </c>
      <c r="Q50" s="341">
        <v>12739425.211969934</v>
      </c>
      <c r="R50" s="341">
        <v>12445714.715382308</v>
      </c>
      <c r="S50" s="341">
        <v>12702048.958473064</v>
      </c>
      <c r="T50" s="341">
        <v>13239731.862659115</v>
      </c>
      <c r="U50" s="341">
        <v>14323272.856395481</v>
      </c>
      <c r="V50" s="341">
        <v>14210441.851038143</v>
      </c>
      <c r="W50" s="341">
        <v>15070771.197972462</v>
      </c>
      <c r="X50" s="341">
        <v>16841413.347372591</v>
      </c>
      <c r="Y50" s="341">
        <v>18731840.760727454</v>
      </c>
      <c r="Z50" s="341">
        <v>21603447.317774944</v>
      </c>
      <c r="AA50" s="341">
        <v>23870283.398792382</v>
      </c>
      <c r="AB50" s="341">
        <v>25386307.202658359</v>
      </c>
      <c r="AC50" s="341">
        <v>25090409.544412717</v>
      </c>
      <c r="AD50" s="341">
        <v>25838300.283219069</v>
      </c>
      <c r="AE50" s="341">
        <v>26571600.977267098</v>
      </c>
      <c r="AF50" s="341">
        <v>28377846.228501089</v>
      </c>
      <c r="AG50" s="341">
        <v>27226077.84147957</v>
      </c>
      <c r="AH50" s="341">
        <v>26016049.635570455</v>
      </c>
      <c r="AI50" s="341">
        <v>26989289.981214575</v>
      </c>
      <c r="AJ50" s="341">
        <v>30708154.004682343</v>
      </c>
      <c r="AK50" s="341">
        <v>31494781.414637744</v>
      </c>
      <c r="AL50" s="341">
        <v>33856721.693618201</v>
      </c>
      <c r="AM50" s="341">
        <v>34003351.742431864</v>
      </c>
      <c r="AN50" s="341">
        <v>33295160.702375956</v>
      </c>
      <c r="AO50" s="341">
        <v>33061667.67873767</v>
      </c>
      <c r="AP50" s="341">
        <v>32509154.270888124</v>
      </c>
      <c r="AQ50" s="341">
        <v>33609688.932810061</v>
      </c>
      <c r="AR50" s="341">
        <v>33473300.961522602</v>
      </c>
      <c r="AS50" s="341">
        <v>35039620.795791604</v>
      </c>
      <c r="AT50" s="341">
        <v>35779280.650126055</v>
      </c>
      <c r="AU50" s="341">
        <v>36367100.19415655</v>
      </c>
      <c r="AV50" s="341">
        <v>37184512.012486428</v>
      </c>
      <c r="AW50" s="341">
        <v>38469918.295022964</v>
      </c>
      <c r="AX50" s="341">
        <v>42084180.552432574</v>
      </c>
      <c r="AY50" s="341">
        <v>40398576.418937787</v>
      </c>
      <c r="AZ50" s="341">
        <v>39635366.696226314</v>
      </c>
      <c r="BA50" s="341">
        <v>40294598.108763345</v>
      </c>
      <c r="BB50" s="341">
        <v>38071344.964645267</v>
      </c>
      <c r="BC50" s="341">
        <v>39541035.427840374</v>
      </c>
      <c r="BD50" s="341">
        <v>40572876.216307327</v>
      </c>
      <c r="BE50" s="341">
        <v>39981130.703282803</v>
      </c>
      <c r="BF50" s="341">
        <v>41164268.77294232</v>
      </c>
      <c r="BG50" s="341">
        <v>42092134.125604391</v>
      </c>
      <c r="BH50" s="341">
        <v>45567536.989848681</v>
      </c>
      <c r="BI50" s="341">
        <v>44807350.800575227</v>
      </c>
      <c r="BJ50" s="341">
        <v>40676615.662228785</v>
      </c>
      <c r="BK50" s="341">
        <v>46756140.6416099</v>
      </c>
      <c r="BL50" s="341">
        <v>46674091.958213665</v>
      </c>
      <c r="BM50" s="341">
        <v>46510632.214609899</v>
      </c>
      <c r="BN50" s="341">
        <v>41022288.278046131</v>
      </c>
      <c r="BO50" s="341">
        <v>37263662.914953768</v>
      </c>
      <c r="BP50" s="341">
        <v>41027743.002141975</v>
      </c>
      <c r="BQ50" s="341">
        <v>40822910.85715612</v>
      </c>
      <c r="BR50" s="341">
        <v>40199117.097602583</v>
      </c>
      <c r="BS50" s="341">
        <v>39019884.935605541</v>
      </c>
      <c r="BT50" s="341">
        <v>40015503.499937095</v>
      </c>
      <c r="BU50" s="341">
        <v>40649639.576875746</v>
      </c>
      <c r="BV50" s="341">
        <v>37314819.239365667</v>
      </c>
      <c r="BW50" s="341">
        <v>37587203.942356616</v>
      </c>
      <c r="BX50" s="341">
        <v>47399087.840711549</v>
      </c>
      <c r="BY50" s="341">
        <v>49961226.089556195</v>
      </c>
      <c r="BZ50" s="341">
        <v>49568495.289034873</v>
      </c>
      <c r="CA50" s="341">
        <v>47391736.415862031</v>
      </c>
      <c r="CB50" s="341">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36">
        <v>72040113.352808505</v>
      </c>
      <c r="CS50" s="109">
        <v>74456445.403172106</v>
      </c>
      <c r="CT50" s="109">
        <v>62031326.603990726</v>
      </c>
      <c r="CU50" s="177">
        <v>69151975.724137485</v>
      </c>
      <c r="CV50" s="177">
        <v>73078684.620156214</v>
      </c>
      <c r="CW50" s="177">
        <v>76820973.249915168</v>
      </c>
      <c r="CX50" s="177">
        <v>76698414.276904076</v>
      </c>
      <c r="CY50" s="177">
        <v>87566674.549623415</v>
      </c>
      <c r="CZ50" s="177">
        <v>91407015.272020072</v>
      </c>
      <c r="DA50" s="177">
        <v>98672491.435610637</v>
      </c>
    </row>
    <row r="51" spans="1:105"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77">
        <v>0</v>
      </c>
      <c r="CV51" s="177">
        <v>0</v>
      </c>
      <c r="CW51" s="177">
        <v>0</v>
      </c>
      <c r="CX51" s="177">
        <v>0</v>
      </c>
      <c r="CY51" s="177">
        <v>0</v>
      </c>
      <c r="CZ51" s="177">
        <v>0</v>
      </c>
      <c r="DA51" s="177">
        <v>0</v>
      </c>
    </row>
    <row r="52" spans="1:105"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77">
        <v>21929615.021554999</v>
      </c>
      <c r="CV52" s="177">
        <v>23717703.083972</v>
      </c>
      <c r="CW52" s="177">
        <v>25185219.303861998</v>
      </c>
      <c r="CX52" s="177">
        <v>25541274.399485998</v>
      </c>
      <c r="CY52" s="177">
        <v>27523907.010970872</v>
      </c>
      <c r="CZ52" s="177">
        <v>28690217.543232013</v>
      </c>
      <c r="DA52" s="177">
        <v>29764196.37762649</v>
      </c>
    </row>
    <row r="53" spans="1:105"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77"/>
      <c r="CV53" s="177"/>
      <c r="CW53" s="177"/>
      <c r="CX53" s="177"/>
      <c r="CY53" s="177"/>
      <c r="CZ53" s="177"/>
      <c r="DA53" s="177"/>
    </row>
    <row r="54" spans="1:105"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577459808.34923589</v>
      </c>
      <c r="CZ54" s="119">
        <v>600037292.25011897</v>
      </c>
      <c r="DA54" s="119">
        <v>639726677.73812854</v>
      </c>
    </row>
    <row r="55" spans="1:105"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586035678.23865485</v>
      </c>
      <c r="CY55" s="121">
        <v>622817207.97748613</v>
      </c>
      <c r="CZ55" s="121">
        <v>639068761.53804898</v>
      </c>
      <c r="DA55" s="121">
        <v>678835007.47884059</v>
      </c>
    </row>
    <row r="56" spans="1:105"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585623724.18488741</v>
      </c>
      <c r="CY56" s="117">
        <v>616352097.47734344</v>
      </c>
      <c r="CZ56" s="117">
        <v>635302630.48014796</v>
      </c>
      <c r="DA56" s="117">
        <v>676967034.49729013</v>
      </c>
    </row>
    <row r="57" spans="1:105" ht="24" customHeight="1" x14ac:dyDescent="0.25">
      <c r="A57" s="54"/>
      <c r="B57" s="55" t="s">
        <v>4</v>
      </c>
      <c r="C57" s="437" t="s">
        <v>107</v>
      </c>
      <c r="D57" s="43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41">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77">
        <v>106411940.10063826</v>
      </c>
      <c r="CV57" s="177">
        <v>110249475.54154682</v>
      </c>
      <c r="CW57" s="336">
        <v>120177835.12878156</v>
      </c>
      <c r="CX57" s="336">
        <v>88199644.788963124</v>
      </c>
      <c r="CY57" s="336">
        <v>104681321.73268072</v>
      </c>
      <c r="CZ57" s="336">
        <v>108996426.80198897</v>
      </c>
      <c r="DA57" s="336">
        <v>116277458.78190237</v>
      </c>
    </row>
    <row r="58" spans="1:105"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77"/>
      <c r="CV58" s="177"/>
      <c r="CW58" s="177"/>
      <c r="CX58" s="177"/>
      <c r="CY58" s="177"/>
      <c r="CZ58" s="177"/>
      <c r="DA58" s="177"/>
    </row>
    <row r="59" spans="1:105"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497836033.44969171</v>
      </c>
      <c r="CY59" s="123">
        <v>518135886.2448054</v>
      </c>
      <c r="CZ59" s="123">
        <v>530072334.73606002</v>
      </c>
      <c r="DA59" s="123">
        <v>562557548.69693828</v>
      </c>
    </row>
    <row r="60" spans="1:105"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497424079.39592421</v>
      </c>
      <c r="CY60" s="117">
        <v>511670775.7446627</v>
      </c>
      <c r="CZ60" s="117">
        <v>526306203.678159</v>
      </c>
      <c r="DA60" s="117">
        <v>560689575.71538782</v>
      </c>
    </row>
    <row r="61" spans="1:105" x14ac:dyDescent="0.25">
      <c r="A61" s="13" t="s">
        <v>106</v>
      </c>
      <c r="B61" s="15"/>
      <c r="C61" s="15"/>
      <c r="D61" s="15"/>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5" x14ac:dyDescent="0.25">
      <c r="A62" s="13" t="s">
        <v>77</v>
      </c>
      <c r="B62" s="15"/>
      <c r="C62" s="15"/>
      <c r="D62" s="15"/>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5" x14ac:dyDescent="0.25">
      <c r="A63" s="13" t="s">
        <v>108</v>
      </c>
      <c r="B63" s="15"/>
      <c r="C63" s="15"/>
      <c r="D63" s="15"/>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23"/>
      <c r="CH63" s="423"/>
      <c r="CI63" s="423"/>
      <c r="CJ63" s="423"/>
      <c r="CK63" s="423"/>
      <c r="CL63" s="423"/>
      <c r="CM63" s="15"/>
      <c r="CN63" s="15"/>
      <c r="CO63" s="15"/>
      <c r="CP63" s="15"/>
      <c r="CQ63" s="15"/>
      <c r="CR63" s="15"/>
      <c r="CS63" s="15"/>
      <c r="CT63" s="15"/>
      <c r="CU63" s="15"/>
      <c r="CV63" s="15"/>
      <c r="CW63" s="15"/>
      <c r="CX63" s="15"/>
      <c r="CY63" s="15"/>
    </row>
    <row r="64" spans="1:105"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54"/>
      <c r="BU64" s="2"/>
      <c r="BV64" s="2"/>
      <c r="BW64" s="2"/>
      <c r="BX64" s="2"/>
      <c r="BY64" s="2"/>
      <c r="BZ64" s="2"/>
      <c r="CA64" s="2"/>
      <c r="CB64" s="2"/>
      <c r="CC64" s="2"/>
      <c r="CD64" s="2"/>
      <c r="CE64" s="2"/>
      <c r="CF64" s="2"/>
      <c r="CG64" s="356"/>
      <c r="CH64" s="356"/>
      <c r="CI64" s="356"/>
      <c r="CJ64" s="356"/>
      <c r="CK64" s="356"/>
      <c r="CL64" s="356"/>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2">
        <f>(-[1]C19!AK$51)*1000</f>
        <v>-5548680.7051848676</v>
      </c>
      <c r="C3" s="337">
        <f>(-[2]C19!AL$51)*1000</f>
        <v>-5422622.8390005641</v>
      </c>
      <c r="D3" s="337">
        <f>(-[3]C19!AM$51)*1000</f>
        <v>-5423305.7122775642</v>
      </c>
      <c r="E3" s="337">
        <f>(-[4]C19!Q$51)*1000</f>
        <v>-4860715.681172709</v>
      </c>
      <c r="F3" s="337">
        <f>(-[5]C19!V$51)*1000</f>
        <v>-4648639.3413217496</v>
      </c>
      <c r="G3" s="337">
        <f>(-[6]C19!W$51)*1000</f>
        <v>-4648639.3413217496</v>
      </c>
      <c r="H3" s="342">
        <f>(-[7]C19!X$51)*1000</f>
        <v>-3926303.4031561958</v>
      </c>
      <c r="I3" s="337">
        <f>(-[8]C19!R$51)*1000</f>
        <v>-3767785.7198940949</v>
      </c>
      <c r="J3" s="337">
        <f>(-[9]C19!$Z$51)*1000</f>
        <v>-3838261.6248476841</v>
      </c>
      <c r="K3" s="337">
        <f>(-[9]C19!$AA$51)*1000</f>
        <v>-3654450.15068699</v>
      </c>
      <c r="L3" s="337">
        <f>(-[9]C19!$AB$51)*1000</f>
        <v>-3828056.1210227408</v>
      </c>
      <c r="M3" s="337">
        <f>(-[9]C19!$V$51)*1000</f>
        <v>-4648639.3413217505</v>
      </c>
      <c r="N3" s="337">
        <f>(-([10]C19!$AC$51))*1000</f>
        <v>-3755639.4231444304</v>
      </c>
      <c r="O3" s="337">
        <f>(-([10]C19!$AD$51))*1000</f>
        <v>-3736367.9815721251</v>
      </c>
      <c r="P3" s="337">
        <f>(-[11]C19!$AE$51)*1000</f>
        <v>-3727765.0153049654</v>
      </c>
      <c r="Q3" s="337">
        <f>(-[12]C19!$Y$51)*1000</f>
        <v>-3838261.6248476841</v>
      </c>
      <c r="R3" s="337">
        <f>(-[13]C19!$AH$51)*1000</f>
        <v>-3458207.4886973631</v>
      </c>
      <c r="S3" s="337">
        <f>(-[14]C19!$AI$51)*1000</f>
        <v>-3735175.3989293277</v>
      </c>
      <c r="T3" s="337">
        <f>(-[15]C19!$AJ$51)*1000</f>
        <v>-3732607.2097041644</v>
      </c>
      <c r="U3" s="337">
        <f>(-[16]C19!$AA$51)*1000</f>
        <v>-3828945.0519518405</v>
      </c>
      <c r="V3" s="337">
        <f>(-[17]C19!$AL$51)*1000</f>
        <v>-3719126.760234877</v>
      </c>
      <c r="W3" s="337">
        <f>(-[18]C19!$AM$51)*1000</f>
        <v>-3827347.3439679826</v>
      </c>
      <c r="X3" s="337">
        <f>(-[19]C19!$AN$51)*1000</f>
        <v>-4072021.8530074446</v>
      </c>
      <c r="Y3" s="337">
        <f>(-[20]C19!$AB$51)*1000</f>
        <v>-3755639.4231444304</v>
      </c>
      <c r="Z3" s="337">
        <f>(-[21]C19!$AP$51)*1000</f>
        <v>-4078100.2670890596</v>
      </c>
      <c r="AA3" s="337">
        <f>(-[22]C19!$AQ$51)*1000</f>
        <v>-4135206.562584368</v>
      </c>
      <c r="AB3" s="337">
        <f>(-[23]C19!$AR$51)*1000</f>
        <v>-4141982.1547295777</v>
      </c>
      <c r="AC3" s="337">
        <f>(-[24]C19!$AC$51)*1000</f>
        <v>-3402039.9886973626</v>
      </c>
      <c r="AD3" s="161">
        <f>(-[25]C19!$AV$51)*1000</f>
        <v>-4087271.1280672001</v>
      </c>
      <c r="AE3" s="161">
        <f>(-[25]C19!$AU$51)*1000</f>
        <v>-3978390.0933418679</v>
      </c>
      <c r="AF3" s="161">
        <f>(-[25]C19!$AV$51)*1000</f>
        <v>-4087271.1280672001</v>
      </c>
      <c r="AG3" s="351">
        <f>(-[26]C19!$AD$51)*1000</f>
        <v>-4093939.7067966</v>
      </c>
      <c r="AH3" s="337">
        <f>(-[27]C19!$AX$51)*1000</f>
        <v>-4160979.2209498002</v>
      </c>
      <c r="AI3" s="337">
        <f>(-[28]C19!$AY$51)*1000</f>
        <v>-4031001.4154469999</v>
      </c>
      <c r="AJ3" s="337">
        <f>(-[29]C19!$AZ$51)*1000</f>
        <v>-4011382.2666664002</v>
      </c>
      <c r="AK3" s="337">
        <f>(-[30]C19!$AE$51)*1000</f>
        <v>-4106873.8065220998</v>
      </c>
      <c r="AL3" s="357">
        <f>(-[31]C19!$BB$51)*1000</f>
        <v>-4387107.4329295</v>
      </c>
      <c r="AM3" s="337">
        <f>(-[32]C19!$BC$51)*1000</f>
        <v>-4309310.9611459002</v>
      </c>
      <c r="AN3" s="337">
        <f>(-[33]C19!$BD$51)*1000</f>
        <v>-4158583.3611459001</v>
      </c>
      <c r="AO3" s="337">
        <f>(-[34]C19!$AF$51)*1000</f>
        <v>-2867972.7911999999</v>
      </c>
    </row>
    <row r="4" spans="1:41" x14ac:dyDescent="0.25">
      <c r="A4" t="s">
        <v>92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5"/>
      <c r="AE4" s="355"/>
      <c r="AF4" s="355"/>
      <c r="AG4" s="355"/>
      <c r="AH4" s="337">
        <f>(-[27]C19!$AX$45)*1000</f>
        <v>-15000</v>
      </c>
      <c r="AI4" s="337">
        <f>(-[28]C19!$AY$45)*1000</f>
        <v>-18000</v>
      </c>
      <c r="AJ4" s="337">
        <f>(-[29]C19!$AZ$45)*1000</f>
        <v>-18000</v>
      </c>
      <c r="AK4" s="337">
        <f>(-[30]C19!$AE$45)*1000</f>
        <v>-18000</v>
      </c>
      <c r="AL4" s="352">
        <f>(-[31]C19!$BB$45)*1000</f>
        <v>-21000</v>
      </c>
      <c r="AM4" s="337">
        <f>(-[32]C19!$BC$45)*1000</f>
        <v>-24000</v>
      </c>
      <c r="AN4" s="337">
        <f>(-[33]C19!$BD$45)*1000</f>
        <v>-27000</v>
      </c>
      <c r="AO4" s="337">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A70"/>
  <sheetViews>
    <sheetView showGridLines="0" zoomScale="70" zoomScaleNormal="70" workbookViewId="0">
      <pane xSplit="4" ySplit="5" topLeftCell="CW6" activePane="bottomRight" state="frozen"/>
      <selection activeCell="AV7" sqref="AV7"/>
      <selection pane="topRight" activeCell="AV7" sqref="AV7"/>
      <selection pane="bottomLeft" activeCell="AV7" sqref="AV7"/>
      <selection pane="bottomRight" activeCell="DA5" sqref="DA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 min="107" max="107" width="12.90625" bestFit="1" customWidth="1"/>
  </cols>
  <sheetData>
    <row r="1" spans="1:105" x14ac:dyDescent="0.25">
      <c r="A1" s="2"/>
      <c r="B1" s="2"/>
      <c r="C1" s="2"/>
      <c r="D1" s="2"/>
    </row>
    <row r="2" spans="1:105" ht="13" x14ac:dyDescent="0.3">
      <c r="A2" s="434" t="s">
        <v>57</v>
      </c>
      <c r="B2" s="2"/>
      <c r="C2" s="2"/>
      <c r="D2" s="2"/>
    </row>
    <row r="3" spans="1:105" x14ac:dyDescent="0.25">
      <c r="A3" s="2" t="s">
        <v>32</v>
      </c>
      <c r="B3" s="2"/>
      <c r="C3" s="2"/>
      <c r="D3" s="2"/>
    </row>
    <row r="4" spans="1:105" ht="4.5" customHeight="1" x14ac:dyDescent="0.25">
      <c r="A4" s="2"/>
      <c r="B4" s="2"/>
      <c r="C4" s="2"/>
      <c r="D4" s="2"/>
    </row>
    <row r="5" spans="1:105"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row>
    <row r="6" spans="1:105"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row>
    <row r="7" spans="1:105" ht="15" customHeight="1" x14ac:dyDescent="0.25">
      <c r="A7" s="51"/>
      <c r="B7" s="48" t="s">
        <v>73</v>
      </c>
      <c r="C7" s="48"/>
      <c r="D7" s="49"/>
      <c r="E7" s="52">
        <v>6.0117804517216991</v>
      </c>
      <c r="F7" s="53">
        <v>7.8635134590608988</v>
      </c>
      <c r="G7" s="53">
        <v>9.353220131104294</v>
      </c>
      <c r="H7" s="53">
        <v>14.067721792790779</v>
      </c>
      <c r="I7" s="53">
        <v>18.698647963862896</v>
      </c>
      <c r="J7" s="53">
        <v>20.9571076051263</v>
      </c>
      <c r="K7" s="53">
        <v>21.381607950251226</v>
      </c>
      <c r="L7" s="53">
        <v>22.646887456347365</v>
      </c>
      <c r="M7" s="53">
        <v>23.060914013145123</v>
      </c>
      <c r="N7" s="53">
        <v>24.191494952545835</v>
      </c>
      <c r="O7" s="53">
        <v>23.928035296599205</v>
      </c>
      <c r="P7" s="53">
        <v>24.199239572320661</v>
      </c>
      <c r="Q7" s="53">
        <v>23.941226058791475</v>
      </c>
      <c r="R7" s="53">
        <v>24.473581039557292</v>
      </c>
      <c r="S7" s="53">
        <v>24.276567756662136</v>
      </c>
      <c r="T7" s="53">
        <v>23.900188802079018</v>
      </c>
      <c r="U7" s="53">
        <v>23.818123074425102</v>
      </c>
      <c r="V7" s="53">
        <v>24.523317519895429</v>
      </c>
      <c r="W7" s="53">
        <v>25.374006260214831</v>
      </c>
      <c r="X7" s="53">
        <v>25.608515135528727</v>
      </c>
      <c r="Y7" s="53">
        <v>26.215534893044079</v>
      </c>
      <c r="Z7" s="53">
        <v>27.757493817807944</v>
      </c>
      <c r="AA7" s="53">
        <v>27.836890702168283</v>
      </c>
      <c r="AB7" s="53">
        <v>27.292062065102161</v>
      </c>
      <c r="AC7" s="53">
        <v>25.592470181223792</v>
      </c>
      <c r="AD7" s="53">
        <v>25.671638381888762</v>
      </c>
      <c r="AE7" s="53">
        <v>25.410764860526992</v>
      </c>
      <c r="AF7" s="53">
        <v>25.21660279965857</v>
      </c>
      <c r="AG7" s="53">
        <v>24.811383484745225</v>
      </c>
      <c r="AH7" s="53">
        <v>25.0523630375286</v>
      </c>
      <c r="AI7" s="53">
        <v>24.620615445218998</v>
      </c>
      <c r="AJ7" s="53">
        <v>24.029421822739863</v>
      </c>
      <c r="AK7" s="53">
        <v>23.98085217526944</v>
      </c>
      <c r="AL7" s="53">
        <v>24.250589025181363</v>
      </c>
      <c r="AM7" s="53">
        <v>24.032294066347774</v>
      </c>
      <c r="AN7" s="53">
        <v>24.174092184458413</v>
      </c>
      <c r="AO7" s="53">
        <v>23.921176700059053</v>
      </c>
      <c r="AP7" s="53">
        <v>25.049144835730608</v>
      </c>
      <c r="AQ7" s="53">
        <v>25.24298114875651</v>
      </c>
      <c r="AR7" s="53">
        <v>25.141970079787047</v>
      </c>
      <c r="AS7" s="53">
        <v>25.257632874059961</v>
      </c>
      <c r="AT7" s="53">
        <v>26.382059165837152</v>
      </c>
      <c r="AU7" s="53">
        <v>25.338562947902489</v>
      </c>
      <c r="AV7" s="53">
        <v>24.346422973785273</v>
      </c>
      <c r="AW7" s="53">
        <v>24.404886889241549</v>
      </c>
      <c r="AX7" s="53">
        <v>24.34696228031644</v>
      </c>
      <c r="AY7" s="53">
        <v>23.982017751041219</v>
      </c>
      <c r="AZ7" s="53">
        <v>23.467591850517262</v>
      </c>
      <c r="BA7" s="53">
        <v>23.188684187509001</v>
      </c>
      <c r="BB7" s="53">
        <v>23.521133562386197</v>
      </c>
      <c r="BC7" s="53">
        <v>24.172865954203786</v>
      </c>
      <c r="BD7" s="53">
        <v>23.569078966575198</v>
      </c>
      <c r="BE7" s="53">
        <v>24.720043527408336</v>
      </c>
      <c r="BF7" s="53">
        <v>25.296450509986844</v>
      </c>
      <c r="BG7" s="53">
        <v>25.562015842425467</v>
      </c>
      <c r="BH7" s="53">
        <v>25.696661786013603</v>
      </c>
      <c r="BI7" s="53">
        <v>26.105293893772107</v>
      </c>
      <c r="BJ7" s="53">
        <v>26.22858968378603</v>
      </c>
      <c r="BK7" s="53">
        <v>26.238639145408232</v>
      </c>
      <c r="BL7" s="53">
        <v>26.761940846480499</v>
      </c>
      <c r="BM7" s="53">
        <v>27.600007141297144</v>
      </c>
      <c r="BN7" s="53">
        <v>26.29689456280256</v>
      </c>
      <c r="BO7" s="53">
        <v>27.174244781299411</v>
      </c>
      <c r="BP7" s="53">
        <v>27.877512534841149</v>
      </c>
      <c r="BQ7" s="53">
        <v>28.216630270900183</v>
      </c>
      <c r="BR7" s="53">
        <v>28.13390551725578</v>
      </c>
      <c r="BS7" s="53">
        <v>28.866261508856027</v>
      </c>
      <c r="BT7" s="53">
        <v>28.120628662197721</v>
      </c>
      <c r="BU7" s="53">
        <v>28.862451359842794</v>
      </c>
      <c r="BV7" s="53">
        <v>29.260431651186508</v>
      </c>
      <c r="BW7" s="53">
        <v>29.996076592066846</v>
      </c>
      <c r="BX7" s="53">
        <v>31.116881229938926</v>
      </c>
      <c r="BY7" s="53">
        <v>32.080109256509786</v>
      </c>
      <c r="BZ7" s="53">
        <v>31.376635276646319</v>
      </c>
      <c r="CA7" s="53">
        <v>32.295484775875529</v>
      </c>
      <c r="CB7" s="53">
        <v>32.568600022280407</v>
      </c>
      <c r="CC7" s="53">
        <v>32.195924427959262</v>
      </c>
      <c r="CD7" s="53">
        <v>31.25260615386285</v>
      </c>
      <c r="CE7" s="53">
        <v>32.918132224072444</v>
      </c>
      <c r="CF7" s="53">
        <v>35.563696567083547</v>
      </c>
      <c r="CG7" s="53">
        <v>37.957850655523018</v>
      </c>
      <c r="CH7" s="53">
        <v>39.044256792933744</v>
      </c>
      <c r="CI7" s="53">
        <v>39.13146203145034</v>
      </c>
      <c r="CJ7" s="53">
        <v>38.626262238291076</v>
      </c>
      <c r="CK7" s="53">
        <v>37.81899230696034</v>
      </c>
      <c r="CL7" s="53">
        <v>36.214964267210306</v>
      </c>
      <c r="CM7" s="53">
        <v>36.090198788857577</v>
      </c>
      <c r="CN7" s="53">
        <v>34.529592822900831</v>
      </c>
      <c r="CO7" s="53">
        <v>34.557753200269545</v>
      </c>
      <c r="CP7" s="53">
        <v>34.483151628339861</v>
      </c>
      <c r="CQ7" s="53">
        <v>34.32725603295335</v>
      </c>
      <c r="CR7" s="53">
        <v>34.944652972145896</v>
      </c>
      <c r="CS7" s="53">
        <v>35.118394783241996</v>
      </c>
      <c r="CT7" s="53">
        <v>35.197240890719307</v>
      </c>
      <c r="CU7" s="53">
        <v>36.221016885739928</v>
      </c>
      <c r="CV7" s="53">
        <v>37.870104824129363</v>
      </c>
      <c r="CW7" s="53">
        <v>38.226400538307381</v>
      </c>
      <c r="CX7" s="53">
        <v>38.627660910182406</v>
      </c>
      <c r="CY7" s="53">
        <v>39.093152909580077</v>
      </c>
      <c r="CZ7" s="53">
        <v>40.326982732638044</v>
      </c>
      <c r="DA7" s="53">
        <v>42.595497329548358</v>
      </c>
    </row>
    <row r="8" spans="1:105"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26"/>
      <c r="CV8" s="426"/>
      <c r="CW8" s="426"/>
      <c r="CX8" s="426"/>
      <c r="CY8" s="426"/>
      <c r="CZ8" s="426"/>
      <c r="DA8" s="426"/>
    </row>
    <row r="9" spans="1:105" ht="15" customHeight="1" x14ac:dyDescent="0.25">
      <c r="A9" s="54"/>
      <c r="B9" s="55"/>
      <c r="C9" s="56" t="s">
        <v>6</v>
      </c>
      <c r="D9" s="57" t="s">
        <v>5</v>
      </c>
      <c r="E9" s="58">
        <v>1.7642282640589382</v>
      </c>
      <c r="F9" s="59">
        <v>1.970744543242865</v>
      </c>
      <c r="G9" s="59">
        <v>1.9293550941544477</v>
      </c>
      <c r="H9" s="59">
        <v>2.5627663632956086</v>
      </c>
      <c r="I9" s="59">
        <v>1.9622389149539614</v>
      </c>
      <c r="J9" s="59">
        <v>1.4254717700585129</v>
      </c>
      <c r="K9" s="59">
        <v>1.7269250099165583</v>
      </c>
      <c r="L9" s="59">
        <v>1.6269199159077947</v>
      </c>
      <c r="M9" s="59">
        <v>1.3851076776445144</v>
      </c>
      <c r="N9" s="59">
        <v>1.683067047143173</v>
      </c>
      <c r="O9" s="59">
        <v>1.8811899905187817</v>
      </c>
      <c r="P9" s="59">
        <v>1.963910291823973</v>
      </c>
      <c r="Q9" s="59">
        <v>1.8252354465667875</v>
      </c>
      <c r="R9" s="59">
        <v>1.3100102152921067</v>
      </c>
      <c r="S9" s="59">
        <v>1.7141582260467989</v>
      </c>
      <c r="T9" s="59">
        <v>2.082130768607692</v>
      </c>
      <c r="U9" s="59">
        <v>1.6937999652520919</v>
      </c>
      <c r="V9" s="59">
        <v>1.7870983785532299</v>
      </c>
      <c r="W9" s="59">
        <v>2.6968821696529455</v>
      </c>
      <c r="X9" s="59">
        <v>2.2620180936422907</v>
      </c>
      <c r="Y9" s="59">
        <v>1.8345792151824474</v>
      </c>
      <c r="Z9" s="59">
        <v>1.3959912178436373</v>
      </c>
      <c r="AA9" s="59">
        <v>2.3541368802219766</v>
      </c>
      <c r="AB9" s="59">
        <v>2.3965356133260651</v>
      </c>
      <c r="AC9" s="59">
        <v>1.920373345974856</v>
      </c>
      <c r="AD9" s="59">
        <v>1.569848062389283</v>
      </c>
      <c r="AE9" s="59">
        <v>2.4105792141129632</v>
      </c>
      <c r="AF9" s="59">
        <v>2.5520103821555349</v>
      </c>
      <c r="AG9" s="59">
        <v>2.1123890200456401</v>
      </c>
      <c r="AH9" s="59">
        <v>1.0443341244648627</v>
      </c>
      <c r="AI9" s="59">
        <v>0.92614479434582131</v>
      </c>
      <c r="AJ9" s="59">
        <v>0.94348498288771354</v>
      </c>
      <c r="AK9" s="59">
        <v>0.9362957793537704</v>
      </c>
      <c r="AL9" s="59">
        <v>1.1168064530181663</v>
      </c>
      <c r="AM9" s="59">
        <v>0.80567380229186647</v>
      </c>
      <c r="AN9" s="59">
        <v>0.77143863513019062</v>
      </c>
      <c r="AO9" s="59">
        <v>0.70435552525003065</v>
      </c>
      <c r="AP9" s="59">
        <v>1.3565442778102974</v>
      </c>
      <c r="AQ9" s="59">
        <v>0.33588096917078469</v>
      </c>
      <c r="AR9" s="59">
        <v>0.36123985450795149</v>
      </c>
      <c r="AS9" s="59">
        <v>0.30372651455923932</v>
      </c>
      <c r="AT9" s="59">
        <v>1.1550550609313661</v>
      </c>
      <c r="AU9" s="59">
        <v>0.53496867189752784</v>
      </c>
      <c r="AV9" s="59">
        <v>0.28311173401551737</v>
      </c>
      <c r="AW9" s="59">
        <v>0.24220540555777909</v>
      </c>
      <c r="AX9" s="59">
        <v>1.6023563417590414</v>
      </c>
      <c r="AY9" s="59">
        <v>0.65920962733005184</v>
      </c>
      <c r="AZ9" s="59">
        <v>0.54095501519466449</v>
      </c>
      <c r="BA9" s="59">
        <v>0.52023929091718735</v>
      </c>
      <c r="BB9" s="59">
        <v>1.746991020247826</v>
      </c>
      <c r="BC9" s="59">
        <v>1.3722291297129567</v>
      </c>
      <c r="BD9" s="59">
        <v>1.1060495040135236</v>
      </c>
      <c r="BE9" s="59">
        <v>0.96211244589334255</v>
      </c>
      <c r="BF9" s="59">
        <v>1.7258117550520997</v>
      </c>
      <c r="BG9" s="59">
        <v>1.1197587221035965</v>
      </c>
      <c r="BH9" s="59">
        <v>0.81868661427571676</v>
      </c>
      <c r="BI9" s="59">
        <v>0.81225983504863497</v>
      </c>
      <c r="BJ9" s="59">
        <v>1.3436915024167571</v>
      </c>
      <c r="BK9" s="59">
        <v>0.96718404671070646</v>
      </c>
      <c r="BL9" s="59">
        <v>0.94919197754914142</v>
      </c>
      <c r="BM9" s="59">
        <v>0.84486136555000069</v>
      </c>
      <c r="BN9" s="59">
        <v>0.98523249998919915</v>
      </c>
      <c r="BO9" s="59">
        <v>0.85183416009705393</v>
      </c>
      <c r="BP9" s="59">
        <v>0.8166867244382483</v>
      </c>
      <c r="BQ9" s="59">
        <v>0.81873510964220797</v>
      </c>
      <c r="BR9" s="59">
        <v>0.64624684190231774</v>
      </c>
      <c r="BS9" s="59">
        <v>0.50431496246116381</v>
      </c>
      <c r="BT9" s="59">
        <v>0.54732128193791718</v>
      </c>
      <c r="BU9" s="59">
        <v>0.72325759141162738</v>
      </c>
      <c r="BV9" s="59">
        <v>0.41327895876333609</v>
      </c>
      <c r="BW9" s="59">
        <v>8.0299331347477937E-2</v>
      </c>
      <c r="BX9" s="59">
        <v>7.3107739094675536E-2</v>
      </c>
      <c r="BY9" s="59">
        <v>9.553143267721996E-2</v>
      </c>
      <c r="BZ9" s="59">
        <v>8.470051849354697E-2</v>
      </c>
      <c r="CA9" s="59">
        <v>0.28868190465119858</v>
      </c>
      <c r="CB9" s="59">
        <v>0.34036479490184746</v>
      </c>
      <c r="CC9" s="59">
        <v>0.37699877748840832</v>
      </c>
      <c r="CD9" s="59">
        <v>2.7367398087796733E-2</v>
      </c>
      <c r="CE9" s="59">
        <v>0.35619886584579902</v>
      </c>
      <c r="CF9" s="59">
        <v>0.66046986923395035</v>
      </c>
      <c r="CG9" s="59">
        <v>1.385805371571954</v>
      </c>
      <c r="CH9" s="59">
        <v>1.5904939504242432E-2</v>
      </c>
      <c r="CI9" s="59">
        <v>0.63246747880402765</v>
      </c>
      <c r="CJ9" s="59">
        <v>0.65643697890146691</v>
      </c>
      <c r="CK9" s="59">
        <v>0.53984163019861897</v>
      </c>
      <c r="CL9" s="59">
        <v>3.3456261932326453E-2</v>
      </c>
      <c r="CM9" s="59">
        <v>0.40767163882133434</v>
      </c>
      <c r="CN9" s="59">
        <v>0.47989046483402009</v>
      </c>
      <c r="CO9" s="59">
        <v>0.30507081222345467</v>
      </c>
      <c r="CP9" s="59">
        <v>1.879518965102419E-2</v>
      </c>
      <c r="CQ9" s="59">
        <v>0.28495814726884405</v>
      </c>
      <c r="CR9" s="59">
        <v>0.31192015942306439</v>
      </c>
      <c r="CS9" s="59">
        <v>0.29871255834365384</v>
      </c>
      <c r="CT9" s="59">
        <v>1.8661725386773902E-2</v>
      </c>
      <c r="CU9" s="426">
        <v>0.28007537384033709</v>
      </c>
      <c r="CV9" s="426">
        <v>0.31140849830750889</v>
      </c>
      <c r="CW9" s="426">
        <v>0.2395991071636932</v>
      </c>
      <c r="CX9" s="426">
        <v>2.4044254169545722E-2</v>
      </c>
      <c r="CY9" s="426">
        <v>0.36835337535900109</v>
      </c>
      <c r="CZ9" s="426">
        <v>0.2107890022832134</v>
      </c>
      <c r="DA9" s="426">
        <v>0.10221487255758976</v>
      </c>
    </row>
    <row r="10" spans="1:105"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1.2731126786045817</v>
      </c>
      <c r="BP10" s="59">
        <v>1.3007620144437193</v>
      </c>
      <c r="BQ10" s="59">
        <v>1.3678397521900441</v>
      </c>
      <c r="BR10" s="59">
        <v>1.3256017667411448</v>
      </c>
      <c r="BS10" s="59">
        <v>1.2988655850206694</v>
      </c>
      <c r="BT10" s="59">
        <v>1.3022109204536447</v>
      </c>
      <c r="BU10" s="59">
        <v>1.2777787827279177</v>
      </c>
      <c r="BV10" s="59">
        <v>1.2190606075964372</v>
      </c>
      <c r="BW10" s="59">
        <v>1.2330414202529154</v>
      </c>
      <c r="BX10" s="59">
        <v>1.2807855426803585</v>
      </c>
      <c r="BY10" s="59">
        <v>1.2978979882740656</v>
      </c>
      <c r="BZ10" s="59">
        <v>1.255987217351241</v>
      </c>
      <c r="CA10" s="59">
        <v>1.3095886628495943</v>
      </c>
      <c r="CB10" s="59">
        <v>1.4325231930476598</v>
      </c>
      <c r="CC10" s="59">
        <v>1.5302107372955873</v>
      </c>
      <c r="CD10" s="59">
        <v>1.3966437401185583</v>
      </c>
      <c r="CE10" s="59">
        <v>1.4275184121445244</v>
      </c>
      <c r="CF10" s="59">
        <v>1.5962945854587258</v>
      </c>
      <c r="CG10" s="59">
        <v>1.6711764562071711</v>
      </c>
      <c r="CH10" s="59">
        <v>1.4041017043133508</v>
      </c>
      <c r="CI10" s="59">
        <v>1.4642837982246271</v>
      </c>
      <c r="CJ10" s="59">
        <v>1.3944645936177646</v>
      </c>
      <c r="CK10" s="59">
        <v>1.4130087288849988</v>
      </c>
      <c r="CL10" s="59">
        <v>1.1972821572258547</v>
      </c>
      <c r="CM10" s="59">
        <v>1.2207975047686315</v>
      </c>
      <c r="CN10" s="59">
        <v>1.2032274980650075</v>
      </c>
      <c r="CO10" s="59">
        <v>1.2944041786203286</v>
      </c>
      <c r="CP10" s="59">
        <v>1.1676498735148846</v>
      </c>
      <c r="CQ10" s="59">
        <v>1.2960124890672406</v>
      </c>
      <c r="CR10" s="59">
        <v>1.3888002988282557</v>
      </c>
      <c r="CS10" s="59">
        <v>1.4432042463218122</v>
      </c>
      <c r="CT10" s="59">
        <v>1.4551443051641264</v>
      </c>
      <c r="CU10" s="426">
        <v>1.3677306883497768</v>
      </c>
      <c r="CV10" s="426">
        <v>1.4539352550824662</v>
      </c>
      <c r="CW10" s="426">
        <v>1.5116014183850139</v>
      </c>
      <c r="CX10" s="426">
        <v>1.490750941419213</v>
      </c>
      <c r="CY10" s="426">
        <v>1.5681903735960283</v>
      </c>
      <c r="CZ10" s="426">
        <v>1.6057811685918217</v>
      </c>
      <c r="DA10" s="426">
        <v>1.6286871221193493</v>
      </c>
    </row>
    <row r="11" spans="1:105"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2.2375657071140562</v>
      </c>
      <c r="CC11" s="59">
        <v>1.9203555653311721</v>
      </c>
      <c r="CD11" s="59">
        <v>1.6773836458604277</v>
      </c>
      <c r="CE11" s="59">
        <v>1.6351804946171091</v>
      </c>
      <c r="CF11" s="59">
        <v>1.6545317130106814</v>
      </c>
      <c r="CG11" s="59">
        <v>1.6765916302034218</v>
      </c>
      <c r="CH11" s="59">
        <v>1.5606347102037481</v>
      </c>
      <c r="CI11" s="59">
        <v>1.5163677285397479</v>
      </c>
      <c r="CJ11" s="59">
        <v>1.3102498389447308</v>
      </c>
      <c r="CK11" s="59">
        <v>1.2097189794944863</v>
      </c>
      <c r="CL11" s="59">
        <v>1.0107430626181391</v>
      </c>
      <c r="CM11" s="59">
        <v>0.90523356192099924</v>
      </c>
      <c r="CN11" s="59">
        <v>0.69838976073342152</v>
      </c>
      <c r="CO11" s="59">
        <v>0.34001324377361869</v>
      </c>
      <c r="CP11" s="59">
        <v>0.26771962642215363</v>
      </c>
      <c r="CQ11" s="59">
        <v>0.21645688239724992</v>
      </c>
      <c r="CR11" s="59">
        <v>0.21092633908101999</v>
      </c>
      <c r="CS11" s="59">
        <v>0.20868739381687726</v>
      </c>
      <c r="CT11" s="59">
        <v>0.19731204521492421</v>
      </c>
      <c r="CU11" s="426">
        <v>0.18989346308891777</v>
      </c>
      <c r="CV11" s="426">
        <v>0.18517846213277112</v>
      </c>
      <c r="CW11" s="426">
        <v>0.17917599187186903</v>
      </c>
      <c r="CX11" s="426">
        <v>0.16916889296237275</v>
      </c>
      <c r="CY11" s="426">
        <v>0.14234764115812229</v>
      </c>
      <c r="CZ11" s="426">
        <v>0.11499472567818483</v>
      </c>
      <c r="DA11" s="426">
        <v>0.11192497129677235</v>
      </c>
    </row>
    <row r="12" spans="1:105" ht="15" customHeight="1" x14ac:dyDescent="0.25">
      <c r="A12" s="51"/>
      <c r="B12" s="48" t="s">
        <v>28</v>
      </c>
      <c r="C12" s="48"/>
      <c r="D12" s="49"/>
      <c r="E12" s="52">
        <v>7.7760087157806375</v>
      </c>
      <c r="F12" s="53">
        <v>9.8342580023037645</v>
      </c>
      <c r="G12" s="53">
        <v>11.239509365318057</v>
      </c>
      <c r="H12" s="53">
        <v>16.583867616994304</v>
      </c>
      <c r="I12" s="53">
        <v>20.617255251737543</v>
      </c>
      <c r="J12" s="53">
        <v>22.094649382935696</v>
      </c>
      <c r="K12" s="53">
        <v>22.818834520687254</v>
      </c>
      <c r="L12" s="53">
        <v>23.984168485360119</v>
      </c>
      <c r="M12" s="53">
        <v>23.844685113175945</v>
      </c>
      <c r="N12" s="53">
        <v>25.294017405567796</v>
      </c>
      <c r="O12" s="53">
        <v>25.245071698261874</v>
      </c>
      <c r="P12" s="53">
        <v>25.621005506784559</v>
      </c>
      <c r="Q12" s="53">
        <v>25.120543530450902</v>
      </c>
      <c r="R12" s="53">
        <v>25.161847192878074</v>
      </c>
      <c r="S12" s="53">
        <v>25.382395105437151</v>
      </c>
      <c r="T12" s="53">
        <v>25.394221014680856</v>
      </c>
      <c r="U12" s="53">
        <v>24.936653221617782</v>
      </c>
      <c r="V12" s="53">
        <v>25.757334523822045</v>
      </c>
      <c r="W12" s="53">
        <v>27.521187742483988</v>
      </c>
      <c r="X12" s="53">
        <v>27.339872401619896</v>
      </c>
      <c r="Y12" s="53">
        <v>27.531020988771328</v>
      </c>
      <c r="Z12" s="53">
        <v>28.645935046552584</v>
      </c>
      <c r="AA12" s="53">
        <v>29.694423822790238</v>
      </c>
      <c r="AB12" s="53">
        <v>29.203193939606187</v>
      </c>
      <c r="AC12" s="53">
        <v>27.044882376563184</v>
      </c>
      <c r="AD12" s="53">
        <v>26.790307948596411</v>
      </c>
      <c r="AE12" s="53">
        <v>27.386025952846733</v>
      </c>
      <c r="AF12" s="53">
        <v>27.346688239660764</v>
      </c>
      <c r="AG12" s="53">
        <v>26.508704432513277</v>
      </c>
      <c r="AH12" s="53">
        <v>25.700721238211301</v>
      </c>
      <c r="AI12" s="53">
        <v>25.153130246941014</v>
      </c>
      <c r="AJ12" s="53">
        <v>24.590741038463555</v>
      </c>
      <c r="AK12" s="53">
        <v>24.533136726305806</v>
      </c>
      <c r="AL12" s="53">
        <v>24.994635707272785</v>
      </c>
      <c r="AM12" s="53">
        <v>24.837967868639641</v>
      </c>
      <c r="AN12" s="53">
        <v>24.945530819588601</v>
      </c>
      <c r="AO12" s="53">
        <v>24.625532225309083</v>
      </c>
      <c r="AP12" s="53">
        <v>26.405689113540902</v>
      </c>
      <c r="AQ12" s="53">
        <v>25.578862117927294</v>
      </c>
      <c r="AR12" s="53">
        <v>25.503209934294997</v>
      </c>
      <c r="AS12" s="53">
        <v>25.561359388619199</v>
      </c>
      <c r="AT12" s="53">
        <v>27.537114226768516</v>
      </c>
      <c r="AU12" s="53">
        <v>25.873531619800016</v>
      </c>
      <c r="AV12" s="53">
        <v>24.629534707800794</v>
      </c>
      <c r="AW12" s="53">
        <v>24.647092294799329</v>
      </c>
      <c r="AX12" s="53">
        <v>25.949318622075484</v>
      </c>
      <c r="AY12" s="53">
        <v>24.641227378371273</v>
      </c>
      <c r="AZ12" s="53">
        <v>24.008546865711924</v>
      </c>
      <c r="BA12" s="53">
        <v>23.70892347842619</v>
      </c>
      <c r="BB12" s="53">
        <v>25.268124582634027</v>
      </c>
      <c r="BC12" s="53">
        <v>25.545095083916742</v>
      </c>
      <c r="BD12" s="53">
        <v>24.675128470588724</v>
      </c>
      <c r="BE12" s="53">
        <v>25.682155973301679</v>
      </c>
      <c r="BF12" s="53">
        <v>27.022262265038943</v>
      </c>
      <c r="BG12" s="53">
        <v>26.75170180892556</v>
      </c>
      <c r="BH12" s="53">
        <v>26.708187143228905</v>
      </c>
      <c r="BI12" s="53">
        <v>27.174259510909536</v>
      </c>
      <c r="BJ12" s="53">
        <v>28.13269015015679</v>
      </c>
      <c r="BK12" s="53">
        <v>27.743321472843025</v>
      </c>
      <c r="BL12" s="53">
        <v>28.274480821123856</v>
      </c>
      <c r="BM12" s="53">
        <v>29.635153427735812</v>
      </c>
      <c r="BN12" s="53">
        <v>28.508145657148987</v>
      </c>
      <c r="BO12" s="53">
        <v>29.299191620001046</v>
      </c>
      <c r="BP12" s="53">
        <v>29.994961273723113</v>
      </c>
      <c r="BQ12" s="53">
        <v>30.403205132732442</v>
      </c>
      <c r="BR12" s="53">
        <v>30.105754125899235</v>
      </c>
      <c r="BS12" s="53">
        <v>30.669442056337864</v>
      </c>
      <c r="BT12" s="53">
        <v>29.970160864589285</v>
      </c>
      <c r="BU12" s="53">
        <v>30.863487733982335</v>
      </c>
      <c r="BV12" s="53">
        <v>30.892771217546283</v>
      </c>
      <c r="BW12" s="53">
        <v>31.309417343667238</v>
      </c>
      <c r="BX12" s="53">
        <v>32.470774511713962</v>
      </c>
      <c r="BY12" s="53">
        <v>33.473538677461072</v>
      </c>
      <c r="BZ12" s="53">
        <v>32.717323012491107</v>
      </c>
      <c r="CA12" s="53">
        <v>33.89375534337632</v>
      </c>
      <c r="CB12" s="53">
        <v>36.579053717343982</v>
      </c>
      <c r="CC12" s="53">
        <v>36.023489508074427</v>
      </c>
      <c r="CD12" s="53">
        <v>34.354000937929627</v>
      </c>
      <c r="CE12" s="53">
        <v>36.337029996679881</v>
      </c>
      <c r="CF12" s="53">
        <v>39.474992734786909</v>
      </c>
      <c r="CG12" s="53">
        <v>42.691424113505569</v>
      </c>
      <c r="CH12" s="53">
        <v>42.024898146955096</v>
      </c>
      <c r="CI12" s="53">
        <v>42.74458103701874</v>
      </c>
      <c r="CJ12" s="53">
        <v>41.987413649755041</v>
      </c>
      <c r="CK12" s="53">
        <v>40.981561645538441</v>
      </c>
      <c r="CL12" s="53">
        <v>38.456445748986631</v>
      </c>
      <c r="CM12" s="53">
        <v>38.623901494368539</v>
      </c>
      <c r="CN12" s="53">
        <v>36.911100546533291</v>
      </c>
      <c r="CO12" s="53">
        <v>36.497241434886952</v>
      </c>
      <c r="CP12" s="53">
        <v>35.93731631792793</v>
      </c>
      <c r="CQ12" s="53">
        <v>36.124683551686687</v>
      </c>
      <c r="CR12" s="53">
        <v>36.856299769478227</v>
      </c>
      <c r="CS12" s="53">
        <v>37.068998981724334</v>
      </c>
      <c r="CT12" s="53">
        <v>36.868358966485125</v>
      </c>
      <c r="CU12" s="53">
        <v>38.058716411018956</v>
      </c>
      <c r="CV12" s="53">
        <v>39.820627039652109</v>
      </c>
      <c r="CW12" s="53">
        <v>40.15677705572795</v>
      </c>
      <c r="CX12" s="53">
        <v>40.311624998733528</v>
      </c>
      <c r="CY12" s="53">
        <v>41.172044299693226</v>
      </c>
      <c r="CZ12" s="53">
        <v>42.258547629191263</v>
      </c>
      <c r="DA12" s="53">
        <v>44.438324295522072</v>
      </c>
    </row>
    <row r="13" spans="1:105"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27"/>
      <c r="CV13" s="427"/>
      <c r="CW13" s="427"/>
      <c r="CX13" s="427"/>
      <c r="CY13" s="427"/>
      <c r="CZ13" s="427"/>
      <c r="DA13" s="427"/>
    </row>
    <row r="14" spans="1:105"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c r="DA14" s="50">
        <v>0</v>
      </c>
    </row>
    <row r="15" spans="1:105" ht="15" customHeight="1" x14ac:dyDescent="0.25">
      <c r="A15" s="51"/>
      <c r="B15" s="48" t="s">
        <v>3</v>
      </c>
      <c r="C15" s="48"/>
      <c r="D15" s="49"/>
      <c r="E15" s="52">
        <v>1.548171612912256</v>
      </c>
      <c r="F15" s="53">
        <v>2.2124116999458483</v>
      </c>
      <c r="G15" s="53">
        <v>2.0318393560891348</v>
      </c>
      <c r="H15" s="53">
        <v>1.9807887396754031</v>
      </c>
      <c r="I15" s="53">
        <v>1.7828292263692682</v>
      </c>
      <c r="J15" s="53">
        <v>1.7788396517983565</v>
      </c>
      <c r="K15" s="53">
        <v>1.7174398065243617</v>
      </c>
      <c r="L15" s="53">
        <v>1.6626163620867176</v>
      </c>
      <c r="M15" s="53">
        <v>1.6235717764263791</v>
      </c>
      <c r="N15" s="53">
        <v>1.5995573478006773</v>
      </c>
      <c r="O15" s="53">
        <v>1.5545605200490273</v>
      </c>
      <c r="P15" s="53">
        <v>1.4527440839991803</v>
      </c>
      <c r="Q15" s="53">
        <v>1.4433332932529586</v>
      </c>
      <c r="R15" s="53">
        <v>1.3989990625945365</v>
      </c>
      <c r="S15" s="53">
        <v>1.4189775637744946</v>
      </c>
      <c r="T15" s="53">
        <v>1.3521830849933187</v>
      </c>
      <c r="U15" s="53">
        <v>1.2978242149441044</v>
      </c>
      <c r="V15" s="53">
        <v>1.2139892663205702</v>
      </c>
      <c r="W15" s="53">
        <v>1.2461903635836682</v>
      </c>
      <c r="X15" s="53">
        <v>1.1736705089277526</v>
      </c>
      <c r="Y15" s="53">
        <v>1.1432144559043655</v>
      </c>
      <c r="Z15" s="53">
        <v>1.1561893197438737</v>
      </c>
      <c r="AA15" s="53">
        <v>1.1304672185265274</v>
      </c>
      <c r="AB15" s="53">
        <v>1.0328881128107723</v>
      </c>
      <c r="AC15" s="53">
        <v>1.022089525372867</v>
      </c>
      <c r="AD15" s="53">
        <v>1.0504334616094171</v>
      </c>
      <c r="AE15" s="53">
        <v>1.0567652406917283</v>
      </c>
      <c r="AF15" s="53">
        <v>1.0548291402312338</v>
      </c>
      <c r="AG15" s="53">
        <v>1.0355442314337426</v>
      </c>
      <c r="AH15" s="53">
        <v>0.98117744790400163</v>
      </c>
      <c r="AI15" s="53">
        <v>0.93178111219235049</v>
      </c>
      <c r="AJ15" s="53">
        <v>0.89502058644121751</v>
      </c>
      <c r="AK15" s="53">
        <v>0.84108938927741417</v>
      </c>
      <c r="AL15" s="53">
        <v>0.8011108844349224</v>
      </c>
      <c r="AM15" s="53">
        <v>0.802034451748733</v>
      </c>
      <c r="AN15" s="53">
        <v>0.79730944840141071</v>
      </c>
      <c r="AO15" s="53">
        <v>0.76008427168155013</v>
      </c>
      <c r="AP15" s="53">
        <v>0.82788720513664016</v>
      </c>
      <c r="AQ15" s="53">
        <v>0.81849228367899196</v>
      </c>
      <c r="AR15" s="53">
        <v>0.81650007270499747</v>
      </c>
      <c r="AS15" s="53">
        <v>0.8375653543825462</v>
      </c>
      <c r="AT15" s="53">
        <v>0.85611451823879736</v>
      </c>
      <c r="AU15" s="53">
        <v>0.87858404413576396</v>
      </c>
      <c r="AV15" s="53">
        <v>0.87968063947433084</v>
      </c>
      <c r="AW15" s="53">
        <v>0.87069882315668012</v>
      </c>
      <c r="AX15" s="53">
        <v>0.91613183246018326</v>
      </c>
      <c r="AY15" s="53">
        <v>0.8759572510972865</v>
      </c>
      <c r="AZ15" s="53">
        <v>0.8104897154099806</v>
      </c>
      <c r="BA15" s="53">
        <v>0.77528860329917837</v>
      </c>
      <c r="BB15" s="53">
        <v>0.75366520466671061</v>
      </c>
      <c r="BC15" s="53">
        <v>0.73881049303822188</v>
      </c>
      <c r="BD15" s="53">
        <v>0.73103799867201169</v>
      </c>
      <c r="BE15" s="53">
        <v>0.71186014134431341</v>
      </c>
      <c r="BF15" s="53">
        <v>0.77946200910245578</v>
      </c>
      <c r="BG15" s="53">
        <v>0.77776689743287741</v>
      </c>
      <c r="BH15" s="53">
        <v>0.77415509982020458</v>
      </c>
      <c r="BI15" s="53">
        <v>0.73282358811059567</v>
      </c>
      <c r="BJ15" s="53">
        <v>0.77967669899449854</v>
      </c>
      <c r="BK15" s="53">
        <v>0.81859344468207429</v>
      </c>
      <c r="BL15" s="53">
        <v>0.84617856876949493</v>
      </c>
      <c r="BM15" s="53">
        <v>0.8633321179208826</v>
      </c>
      <c r="BN15" s="53">
        <v>0.91251641148736229</v>
      </c>
      <c r="BO15" s="53">
        <v>0.89237889618083222</v>
      </c>
      <c r="BP15" s="53">
        <v>0.72206438707967047</v>
      </c>
      <c r="BQ15" s="53">
        <v>0.83565983324724569</v>
      </c>
      <c r="BR15" s="53">
        <v>0.84960460043159058</v>
      </c>
      <c r="BS15" s="53">
        <v>0.78701018266123068</v>
      </c>
      <c r="BT15" s="53">
        <v>0.80215968689151784</v>
      </c>
      <c r="BU15" s="53">
        <v>0.80125979496974853</v>
      </c>
      <c r="BV15" s="53">
        <v>0.85210521979834231</v>
      </c>
      <c r="BW15" s="53">
        <v>0.86220352778906295</v>
      </c>
      <c r="BX15" s="53">
        <v>0.87544083807396156</v>
      </c>
      <c r="BY15" s="53">
        <v>0.87310543087564274</v>
      </c>
      <c r="BZ15" s="53">
        <v>0.95474561768531996</v>
      </c>
      <c r="CA15" s="53">
        <v>0.97588713176268227</v>
      </c>
      <c r="CB15" s="53">
        <v>1.0188093820771849</v>
      </c>
      <c r="CC15" s="53">
        <v>1.0498078676186846</v>
      </c>
      <c r="CD15" s="53">
        <v>1.2666473948190113</v>
      </c>
      <c r="CE15" s="53">
        <v>1.2724795935463555</v>
      </c>
      <c r="CF15" s="53">
        <v>1.2702491161771852</v>
      </c>
      <c r="CG15" s="53">
        <v>1.3908383252649401</v>
      </c>
      <c r="CH15" s="53">
        <v>1.473206156080491</v>
      </c>
      <c r="CI15" s="53">
        <v>1.4228884306790996</v>
      </c>
      <c r="CJ15" s="53">
        <v>1.3528370608646911</v>
      </c>
      <c r="CK15" s="53">
        <v>1.2686249307704009</v>
      </c>
      <c r="CL15" s="53">
        <v>1.3592241246744601</v>
      </c>
      <c r="CM15" s="53">
        <v>1.4231819223690418</v>
      </c>
      <c r="CN15" s="53">
        <v>1.2753487364727998</v>
      </c>
      <c r="CO15" s="53">
        <v>1.4593205541380143</v>
      </c>
      <c r="CP15" s="53">
        <v>1.4533383816712635</v>
      </c>
      <c r="CQ15" s="53">
        <v>1.3397760101384029</v>
      </c>
      <c r="CR15" s="53">
        <v>1.4920179980196757</v>
      </c>
      <c r="CS15" s="53">
        <v>1.5048326702495081</v>
      </c>
      <c r="CT15" s="53">
        <v>1.6609009787383979</v>
      </c>
      <c r="CU15" s="53">
        <v>1.6650247646257561</v>
      </c>
      <c r="CV15" s="53">
        <v>1.1824178662685898</v>
      </c>
      <c r="CW15" s="53">
        <v>1.4794354542999428</v>
      </c>
      <c r="CX15" s="53">
        <v>1.5723035245960253</v>
      </c>
      <c r="CY15" s="53">
        <v>1.933312029413389</v>
      </c>
      <c r="CZ15" s="53">
        <v>1.9897057321696436</v>
      </c>
      <c r="DA15" s="53">
        <v>2.0027222341903279</v>
      </c>
    </row>
    <row r="16" spans="1:105" ht="15" customHeight="1" x14ac:dyDescent="0.25">
      <c r="A16" s="54"/>
      <c r="B16" s="55"/>
      <c r="C16" s="55" t="s">
        <v>6</v>
      </c>
      <c r="D16" s="57" t="s">
        <v>8</v>
      </c>
      <c r="E16" s="58">
        <v>5.8875802176773386E-2</v>
      </c>
      <c r="F16" s="59">
        <v>5.8273055408369828E-2</v>
      </c>
      <c r="G16" s="59">
        <v>6.0843429002693621E-2</v>
      </c>
      <c r="H16" s="59">
        <v>0.36072511992474904</v>
      </c>
      <c r="I16" s="59">
        <v>0.67280108730416199</v>
      </c>
      <c r="J16" s="59">
        <v>0.68587257013355318</v>
      </c>
      <c r="K16" s="59">
        <v>0.68225068709174241</v>
      </c>
      <c r="L16" s="59">
        <v>0.6811635489456942</v>
      </c>
      <c r="M16" s="59">
        <v>0.6066695508210137</v>
      </c>
      <c r="N16" s="59">
        <v>0.58941813877749138</v>
      </c>
      <c r="O16" s="59">
        <v>0.43726732384908951</v>
      </c>
      <c r="P16" s="59">
        <v>0.39397071920849058</v>
      </c>
      <c r="Q16" s="59">
        <v>0.38454163164860444</v>
      </c>
      <c r="R16" s="59">
        <v>0.33755270275697752</v>
      </c>
      <c r="S16" s="59">
        <v>0.14905608054626332</v>
      </c>
      <c r="T16" s="59">
        <v>9.3280558841416922E-2</v>
      </c>
      <c r="U16" s="59">
        <v>8.9580540867616756E-2</v>
      </c>
      <c r="V16" s="59">
        <v>9.0654543647425423E-2</v>
      </c>
      <c r="W16" s="59">
        <v>9.0917516446033866E-2</v>
      </c>
      <c r="X16" s="59">
        <v>0.1113273336303968</v>
      </c>
      <c r="Y16" s="59">
        <v>0.12244443439752781</v>
      </c>
      <c r="Z16" s="59">
        <v>0.13610236686215446</v>
      </c>
      <c r="AA16" s="59">
        <v>0.13344142601023734</v>
      </c>
      <c r="AB16" s="59">
        <v>0.13905017545340706</v>
      </c>
      <c r="AC16" s="59">
        <v>0.13430674337638637</v>
      </c>
      <c r="AD16" s="59">
        <v>0.12583878303697027</v>
      </c>
      <c r="AE16" s="59">
        <v>0.12195734062410565</v>
      </c>
      <c r="AF16" s="59">
        <v>0.12899725363967299</v>
      </c>
      <c r="AG16" s="59">
        <v>0.1202736623173378</v>
      </c>
      <c r="AH16" s="59">
        <v>0.1253430087201049</v>
      </c>
      <c r="AI16" s="59">
        <v>0.12810538122400744</v>
      </c>
      <c r="AJ16" s="59">
        <v>0.12371903841018321</v>
      </c>
      <c r="AK16" s="59">
        <v>0.13980703731936428</v>
      </c>
      <c r="AL16" s="59">
        <v>0.13015618175518412</v>
      </c>
      <c r="AM16" s="59">
        <v>0.13112361116124441</v>
      </c>
      <c r="AN16" s="59">
        <v>0.13111937436673723</v>
      </c>
      <c r="AO16" s="59">
        <v>0.13022964352246078</v>
      </c>
      <c r="AP16" s="59">
        <v>0.12030680034107301</v>
      </c>
      <c r="AQ16" s="59">
        <v>0.14223215705506587</v>
      </c>
      <c r="AR16" s="59">
        <v>0.12849639755326439</v>
      </c>
      <c r="AS16" s="59">
        <v>0.12836257183597827</v>
      </c>
      <c r="AT16" s="59">
        <v>0.10608007750511886</v>
      </c>
      <c r="AU16" s="59">
        <v>9.8739305110719794E-2</v>
      </c>
      <c r="AV16" s="59">
        <v>9.3942417491742231E-2</v>
      </c>
      <c r="AW16" s="59">
        <v>8.9532715198703941E-2</v>
      </c>
      <c r="AX16" s="59">
        <v>7.5252689565003195E-2</v>
      </c>
      <c r="AY16" s="59">
        <v>7.3203930717890692E-2</v>
      </c>
      <c r="AZ16" s="59">
        <v>7.0832171481338163E-2</v>
      </c>
      <c r="BA16" s="59">
        <v>7.0230026657264175E-2</v>
      </c>
      <c r="BB16" s="59">
        <v>5.963029881111704E-2</v>
      </c>
      <c r="BC16" s="59">
        <v>5.6031958103117771E-2</v>
      </c>
      <c r="BD16" s="59">
        <v>5.4860666299888949E-2</v>
      </c>
      <c r="BE16" s="59">
        <v>5.3267893420200642E-2</v>
      </c>
      <c r="BF16" s="59">
        <v>4.4768324994083404E-2</v>
      </c>
      <c r="BG16" s="59">
        <v>4.2407319962475779E-2</v>
      </c>
      <c r="BH16" s="59">
        <v>4.1536700958457816E-2</v>
      </c>
      <c r="BI16" s="59">
        <v>4.0615950454601139E-2</v>
      </c>
      <c r="BJ16" s="59">
        <v>3.3075716572093704E-2</v>
      </c>
      <c r="BK16" s="59">
        <v>3.186530945153801E-2</v>
      </c>
      <c r="BL16" s="59">
        <v>3.1182923439001458E-2</v>
      </c>
      <c r="BM16" s="59">
        <v>3.0354312888022265E-2</v>
      </c>
      <c r="BN16" s="59">
        <v>2.5292244495726944E-2</v>
      </c>
      <c r="BO16" s="59">
        <v>2.375965641769805E-2</v>
      </c>
      <c r="BP16" s="59">
        <v>2.3198610062177962E-2</v>
      </c>
      <c r="BQ16" s="59">
        <v>2.2186192854969609E-2</v>
      </c>
      <c r="BR16" s="59">
        <v>1.9225194088323211E-2</v>
      </c>
      <c r="BS16" s="59">
        <v>1.8427799133232354E-2</v>
      </c>
      <c r="BT16" s="59">
        <v>1.7919157731392996E-2</v>
      </c>
      <c r="BU16" s="59">
        <v>1.7198139517146178E-2</v>
      </c>
      <c r="BV16" s="59">
        <v>1.5393650218529427E-2</v>
      </c>
      <c r="BW16" s="59">
        <v>1.4914234738599772E-2</v>
      </c>
      <c r="BX16" s="59">
        <v>1.43378101282065E-2</v>
      </c>
      <c r="BY16" s="59">
        <v>1.4094267955709833E-2</v>
      </c>
      <c r="BZ16" s="59">
        <v>1.2988876082161104E-2</v>
      </c>
      <c r="CA16" s="59">
        <v>1.2706752094203185E-2</v>
      </c>
      <c r="CB16" s="59">
        <v>1.2022607251179429E-2</v>
      </c>
      <c r="CC16" s="59">
        <v>1.1538063238426793E-2</v>
      </c>
      <c r="CD16" s="59">
        <v>1.1208163924139772E-2</v>
      </c>
      <c r="CE16" s="59">
        <v>1.1102197108479274E-2</v>
      </c>
      <c r="CF16" s="59">
        <v>1.0453621870927864E-2</v>
      </c>
      <c r="CG16" s="59">
        <v>1.0100917979074702E-2</v>
      </c>
      <c r="CH16" s="59">
        <v>5.1124220848496518E-3</v>
      </c>
      <c r="CI16" s="59">
        <v>6.8383217043064444E-3</v>
      </c>
      <c r="CJ16" s="59">
        <v>6.0298955243965101E-3</v>
      </c>
      <c r="CK16" s="59">
        <v>5.552471930272404E-3</v>
      </c>
      <c r="CL16" s="59">
        <v>6.8016553391635655E-3</v>
      </c>
      <c r="CM16" s="59">
        <v>6.4645487353720624E-3</v>
      </c>
      <c r="CN16" s="59">
        <v>7.4781534178106641E-3</v>
      </c>
      <c r="CO16" s="59">
        <v>7.0531816408389552E-3</v>
      </c>
      <c r="CP16" s="59">
        <v>5.5376809558834129E-3</v>
      </c>
      <c r="CQ16" s="59">
        <v>5.1036252309367442E-3</v>
      </c>
      <c r="CR16" s="59">
        <v>5.0097342110962924E-3</v>
      </c>
      <c r="CS16" s="59">
        <v>4.9565567808359627E-3</v>
      </c>
      <c r="CT16" s="59">
        <v>4.9882817423487942E-3</v>
      </c>
      <c r="CU16" s="426">
        <v>4.8555584052333818E-3</v>
      </c>
      <c r="CV16" s="426">
        <v>4.8583462847389108E-3</v>
      </c>
      <c r="CW16" s="426">
        <v>4.7828828301713202E-3</v>
      </c>
      <c r="CX16" s="426">
        <v>2.7575818689926442E-3</v>
      </c>
      <c r="CY16" s="426">
        <v>2.9499542650545736E-3</v>
      </c>
      <c r="CZ16" s="426">
        <v>7.4030788066869622E-4</v>
      </c>
      <c r="DA16" s="426">
        <v>7.2795262600318465E-4</v>
      </c>
    </row>
    <row r="17" spans="1:105" ht="15" customHeight="1" x14ac:dyDescent="0.25">
      <c r="A17" s="54"/>
      <c r="B17" s="55"/>
      <c r="C17" s="55" t="s">
        <v>6</v>
      </c>
      <c r="D17" s="57" t="s">
        <v>9</v>
      </c>
      <c r="E17" s="58">
        <v>0.13454345372898308</v>
      </c>
      <c r="F17" s="59">
        <v>0.11370506032240142</v>
      </c>
      <c r="G17" s="59">
        <v>0.13182584889239146</v>
      </c>
      <c r="H17" s="59">
        <v>0.12871202955757066</v>
      </c>
      <c r="I17" s="59">
        <v>0.11812436766927474</v>
      </c>
      <c r="J17" s="59">
        <v>0.14985898916644055</v>
      </c>
      <c r="K17" s="59">
        <v>0.15145137358669586</v>
      </c>
      <c r="L17" s="59">
        <v>0.15201348754955665</v>
      </c>
      <c r="M17" s="59">
        <v>0.15196475702356343</v>
      </c>
      <c r="N17" s="59">
        <v>0.15148000788911653</v>
      </c>
      <c r="O17" s="59">
        <v>0.15061441894815786</v>
      </c>
      <c r="P17" s="59">
        <v>0.15091686175669636</v>
      </c>
      <c r="Q17" s="59">
        <v>0.15125012664743998</v>
      </c>
      <c r="R17" s="59">
        <v>0.15112802586770732</v>
      </c>
      <c r="S17" s="59">
        <v>0.14352037882357738</v>
      </c>
      <c r="T17" s="59">
        <v>0.13633437835084172</v>
      </c>
      <c r="U17" s="59">
        <v>0.12927214512144905</v>
      </c>
      <c r="V17" s="59">
        <v>0.12192346815571148</v>
      </c>
      <c r="W17" s="59">
        <v>0.12321410640070792</v>
      </c>
      <c r="X17" s="59">
        <v>0.12416230231485209</v>
      </c>
      <c r="Y17" s="59">
        <v>0.12509719739319547</v>
      </c>
      <c r="Z17" s="59">
        <v>0.12690748554554115</v>
      </c>
      <c r="AA17" s="59">
        <v>0.12914272189145468</v>
      </c>
      <c r="AB17" s="59">
        <v>0.13128598196902144</v>
      </c>
      <c r="AC17" s="59">
        <v>0.13214408207587683</v>
      </c>
      <c r="AD17" s="59">
        <v>0.13299126843534134</v>
      </c>
      <c r="AE17" s="59">
        <v>0.14386850515299926</v>
      </c>
      <c r="AF17" s="59">
        <v>0.15670631165279281</v>
      </c>
      <c r="AG17" s="59">
        <v>0.17082156081639693</v>
      </c>
      <c r="AH17" s="59">
        <v>0.14475912878902797</v>
      </c>
      <c r="AI17" s="59">
        <v>0.14438793064223157</v>
      </c>
      <c r="AJ17" s="59">
        <v>0.1438559136767521</v>
      </c>
      <c r="AK17" s="59">
        <v>0.14290246177061605</v>
      </c>
      <c r="AL17" s="59">
        <v>0.12531270517087256</v>
      </c>
      <c r="AM17" s="59">
        <v>0.12541440189859474</v>
      </c>
      <c r="AN17" s="59">
        <v>0.1252509427703126</v>
      </c>
      <c r="AO17" s="59">
        <v>0.12573502503544068</v>
      </c>
      <c r="AP17" s="59">
        <v>0.12058152651757569</v>
      </c>
      <c r="AQ17" s="59">
        <v>0.11715912701063497</v>
      </c>
      <c r="AR17" s="59">
        <v>0.11381240969279033</v>
      </c>
      <c r="AS17" s="59">
        <v>0.11087736868930873</v>
      </c>
      <c r="AT17" s="59">
        <v>0.14701124214241079</v>
      </c>
      <c r="AU17" s="59">
        <v>0.14814771114617806</v>
      </c>
      <c r="AV17" s="59">
        <v>0.14892782218558975</v>
      </c>
      <c r="AW17" s="59">
        <v>0.14934277258390291</v>
      </c>
      <c r="AX17" s="59">
        <v>0.12104784022564591</v>
      </c>
      <c r="AY17" s="59">
        <v>0.12518029005392334</v>
      </c>
      <c r="AZ17" s="59">
        <v>0.13017163915442875</v>
      </c>
      <c r="BA17" s="59">
        <v>0.13622956859402083</v>
      </c>
      <c r="BB17" s="59">
        <v>0.10335028326741763</v>
      </c>
      <c r="BC17" s="59">
        <v>0.10857849520917748</v>
      </c>
      <c r="BD17" s="59">
        <v>0.11327939931483968</v>
      </c>
      <c r="BE17" s="59">
        <v>0.11752496777536273</v>
      </c>
      <c r="BF17" s="59">
        <v>0.10258775817715621</v>
      </c>
      <c r="BG17" s="59">
        <v>0.10317366580081293</v>
      </c>
      <c r="BH17" s="59">
        <v>0.10473501162701437</v>
      </c>
      <c r="BI17" s="59">
        <v>0.10609368172036025</v>
      </c>
      <c r="BJ17" s="59">
        <v>0.10044513666875082</v>
      </c>
      <c r="BK17" s="59">
        <v>9.8244871043623339E-2</v>
      </c>
      <c r="BL17" s="59">
        <v>9.6081459232462238E-2</v>
      </c>
      <c r="BM17" s="59">
        <v>9.3312388909744651E-2</v>
      </c>
      <c r="BN17" s="59">
        <v>8.4231234769036142E-2</v>
      </c>
      <c r="BO17" s="59">
        <v>8.25316627274955E-2</v>
      </c>
      <c r="BP17" s="59">
        <v>8.0750586090892792E-2</v>
      </c>
      <c r="BQ17" s="59">
        <v>7.9379411135414718E-2</v>
      </c>
      <c r="BR17" s="59">
        <v>7.6605657793285792E-2</v>
      </c>
      <c r="BS17" s="59">
        <v>8.1731552831855611E-2</v>
      </c>
      <c r="BT17" s="59">
        <v>8.7355646074619153E-2</v>
      </c>
      <c r="BU17" s="59">
        <v>9.3156800308218296E-2</v>
      </c>
      <c r="BV17" s="59">
        <v>7.941525695714477E-2</v>
      </c>
      <c r="BW17" s="59">
        <v>7.7332341422421541E-2</v>
      </c>
      <c r="BX17" s="59">
        <v>7.5173072594751283E-2</v>
      </c>
      <c r="BY17" s="59">
        <v>7.2979981413726427E-2</v>
      </c>
      <c r="BZ17" s="59">
        <v>8.5228934369011258E-2</v>
      </c>
      <c r="CA17" s="59">
        <v>8.2152456364488716E-2</v>
      </c>
      <c r="CB17" s="59">
        <v>7.9023004153485982E-2</v>
      </c>
      <c r="CC17" s="59">
        <v>7.6022094838564716E-2</v>
      </c>
      <c r="CD17" s="59">
        <v>7.44856965513533E-2</v>
      </c>
      <c r="CE17" s="59">
        <v>7.4333551364553496E-2</v>
      </c>
      <c r="CF17" s="59">
        <v>7.8010130145079196E-2</v>
      </c>
      <c r="CG17" s="59">
        <v>8.0423971060085225E-2</v>
      </c>
      <c r="CH17" s="59">
        <v>6.3949019434996687E-2</v>
      </c>
      <c r="CI17" s="59">
        <v>6.3275928976095644E-2</v>
      </c>
      <c r="CJ17" s="59">
        <v>5.9795077067115981E-2</v>
      </c>
      <c r="CK17" s="59">
        <v>5.6685949541560803E-2</v>
      </c>
      <c r="CL17" s="59">
        <v>5.3799538759962608E-2</v>
      </c>
      <c r="CM17" s="59">
        <v>4.0248984283848259E-2</v>
      </c>
      <c r="CN17" s="59">
        <v>3.7012116553959133E-2</v>
      </c>
      <c r="CO17" s="59">
        <v>3.4282495607992937E-2</v>
      </c>
      <c r="CP17" s="59">
        <v>3.2266373993937815E-2</v>
      </c>
      <c r="CQ17" s="59">
        <v>3.2760356573819184E-2</v>
      </c>
      <c r="CR17" s="59">
        <v>3.3741407293299518E-2</v>
      </c>
      <c r="CS17" s="59">
        <v>3.5027347868746325E-2</v>
      </c>
      <c r="CT17" s="59">
        <v>0.1064481900631301</v>
      </c>
      <c r="CU17" s="426">
        <v>0.10498002267365632</v>
      </c>
      <c r="CV17" s="426">
        <v>0.10458767295536855</v>
      </c>
      <c r="CW17" s="426">
        <v>0.10560255771711644</v>
      </c>
      <c r="CX17" s="426">
        <v>0.10535126036294534</v>
      </c>
      <c r="CY17" s="426">
        <v>0.10518036018504892</v>
      </c>
      <c r="CZ17" s="426">
        <v>0.10657077329352208</v>
      </c>
      <c r="DA17" s="426">
        <v>0.10838571530587394</v>
      </c>
    </row>
    <row r="18" spans="1:105" ht="15" customHeight="1" x14ac:dyDescent="0.25">
      <c r="A18" s="54"/>
      <c r="B18" s="55"/>
      <c r="C18" s="55" t="s">
        <v>6</v>
      </c>
      <c r="D18" s="57" t="s">
        <v>96</v>
      </c>
      <c r="E18" s="58">
        <v>0.10408234674403875</v>
      </c>
      <c r="F18" s="59">
        <v>2.8589903014152811E-2</v>
      </c>
      <c r="G18" s="59">
        <v>1.2879151782704438E-2</v>
      </c>
      <c r="H18" s="59">
        <v>6.4920876487036025E-2</v>
      </c>
      <c r="I18" s="59">
        <v>0.11767017892192455</v>
      </c>
      <c r="J18" s="59">
        <v>0.34409937352964948</v>
      </c>
      <c r="K18" s="59">
        <v>0.33884519440724459</v>
      </c>
      <c r="L18" s="59">
        <v>0.21758615757431601</v>
      </c>
      <c r="M18" s="59">
        <v>5.0551344866653913E-2</v>
      </c>
      <c r="N18" s="59">
        <v>0.28827323298549268</v>
      </c>
      <c r="O18" s="59">
        <v>0.27672254264678864</v>
      </c>
      <c r="P18" s="59">
        <v>0.27443142163467987</v>
      </c>
      <c r="Q18" s="59">
        <v>9.507060555086622E-3</v>
      </c>
      <c r="R18" s="59">
        <v>9.5042811653550954E-2</v>
      </c>
      <c r="S18" s="59">
        <v>2.3606423612311297E-2</v>
      </c>
      <c r="T18" s="59">
        <v>1.9259112963953849E-2</v>
      </c>
      <c r="U18" s="59">
        <v>5.9524527987158951E-3</v>
      </c>
      <c r="V18" s="59">
        <v>1.5235503273006445E-2</v>
      </c>
      <c r="W18" s="59">
        <v>1.3960039840256393E-2</v>
      </c>
      <c r="X18" s="59">
        <v>1.1999383669305698E-2</v>
      </c>
      <c r="Y18" s="59">
        <v>6.1878255494497161E-4</v>
      </c>
      <c r="Z18" s="59">
        <v>1.7990401174110392E-2</v>
      </c>
      <c r="AA18" s="59">
        <v>1.8743879649707397E-2</v>
      </c>
      <c r="AB18" s="59">
        <v>2.3359849766789075E-2</v>
      </c>
      <c r="AC18" s="59">
        <v>3.2668375556641538E-2</v>
      </c>
      <c r="AD18" s="59">
        <v>3.5730757539229149E-2</v>
      </c>
      <c r="AE18" s="59">
        <v>3.0003865729032478E-2</v>
      </c>
      <c r="AF18" s="59">
        <v>2.8870256883375186E-2</v>
      </c>
      <c r="AG18" s="59">
        <v>4.1919477726659556E-2</v>
      </c>
      <c r="AH18" s="59">
        <v>5.2764478950504901E-2</v>
      </c>
      <c r="AI18" s="59">
        <v>4.4493393275190335E-2</v>
      </c>
      <c r="AJ18" s="59">
        <v>4.1986926470710985E-2</v>
      </c>
      <c r="AK18" s="59">
        <v>3.3540714724485242E-2</v>
      </c>
      <c r="AL18" s="59">
        <v>4.0518356134729747E-2</v>
      </c>
      <c r="AM18" s="59">
        <v>3.727899095965833E-2</v>
      </c>
      <c r="AN18" s="59">
        <v>3.2046300430109052E-2</v>
      </c>
      <c r="AO18" s="59">
        <v>3.2957641219152692E-2</v>
      </c>
      <c r="AP18" s="59">
        <v>9.9880665899813134E-2</v>
      </c>
      <c r="AQ18" s="59">
        <v>2.2109212461471759</v>
      </c>
      <c r="AR18" s="59">
        <v>1.7750989869167206</v>
      </c>
      <c r="AS18" s="59">
        <v>1.3834955248312</v>
      </c>
      <c r="AT18" s="59">
        <v>0.3109385585717846</v>
      </c>
      <c r="AU18" s="59">
        <v>0.29734369864944049</v>
      </c>
      <c r="AV18" s="59">
        <v>0.27594736417366794</v>
      </c>
      <c r="AW18" s="59">
        <v>0.27068119165938948</v>
      </c>
      <c r="AX18" s="59">
        <v>0.28582012651640593</v>
      </c>
      <c r="AY18" s="59">
        <v>0.25926702109408906</v>
      </c>
      <c r="AZ18" s="59">
        <v>0.25007259264134402</v>
      </c>
      <c r="BA18" s="59">
        <v>0.23481009870209391</v>
      </c>
      <c r="BB18" s="59">
        <v>0.30557793253915205</v>
      </c>
      <c r="BC18" s="59">
        <v>0.27843013130002858</v>
      </c>
      <c r="BD18" s="59">
        <v>0.28472504211837507</v>
      </c>
      <c r="BE18" s="59">
        <v>0.26867843827947696</v>
      </c>
      <c r="BF18" s="59">
        <v>0.23627460284887844</v>
      </c>
      <c r="BG18" s="59">
        <v>0.22981552982065359</v>
      </c>
      <c r="BH18" s="59">
        <v>0.21676432041234525</v>
      </c>
      <c r="BI18" s="59">
        <v>0.2127424455971309</v>
      </c>
      <c r="BJ18" s="59">
        <v>0.21024139665466274</v>
      </c>
      <c r="BK18" s="59">
        <v>0.20568508417438086</v>
      </c>
      <c r="BL18" s="59">
        <v>0.19505931691738074</v>
      </c>
      <c r="BM18" s="59">
        <v>0.19260549677086183</v>
      </c>
      <c r="BN18" s="59">
        <v>0.18843748111887657</v>
      </c>
      <c r="BO18" s="59">
        <v>0.17935465592398173</v>
      </c>
      <c r="BP18" s="59">
        <v>0.1757231269308803</v>
      </c>
      <c r="BQ18" s="59">
        <v>0.17313921319095296</v>
      </c>
      <c r="BR18" s="59">
        <v>0.17554662104348681</v>
      </c>
      <c r="BS18" s="59">
        <v>0.16304706806819347</v>
      </c>
      <c r="BT18" s="59">
        <v>0.1606757877512909</v>
      </c>
      <c r="BU18" s="59">
        <v>0.15798295589343625</v>
      </c>
      <c r="BV18" s="59">
        <v>0.18865740898083697</v>
      </c>
      <c r="BW18" s="59">
        <v>1.3745699428008441E-2</v>
      </c>
      <c r="BX18" s="59">
        <v>1.1294800972861783E-2</v>
      </c>
      <c r="BY18" s="59">
        <v>1.1217848900285038E-2</v>
      </c>
      <c r="BZ18" s="59">
        <v>1.0310873924545775E-2</v>
      </c>
      <c r="CA18" s="59">
        <v>7.9299667357531252E-3</v>
      </c>
      <c r="CB18" s="59">
        <v>8.1613936351646495E-3</v>
      </c>
      <c r="CC18" s="59">
        <v>8.0057556003485658E-3</v>
      </c>
      <c r="CD18" s="59">
        <v>4.4537612424693524E-3</v>
      </c>
      <c r="CE18" s="59">
        <v>4.4116534628391713E-3</v>
      </c>
      <c r="CF18" s="59">
        <v>4.5954023720545193E-3</v>
      </c>
      <c r="CG18" s="59">
        <v>4.5910686090398414E-3</v>
      </c>
      <c r="CH18" s="59">
        <v>4.1138515428364546E-3</v>
      </c>
      <c r="CI18" s="59">
        <v>4.064715147922001E-3</v>
      </c>
      <c r="CJ18" s="59">
        <v>3.8364366077444792E-3</v>
      </c>
      <c r="CK18" s="59">
        <v>3.6280174753690318E-3</v>
      </c>
      <c r="CL18" s="59">
        <v>3.4390897294509469E-3</v>
      </c>
      <c r="CM18" s="59">
        <v>3.2651968179710817E-3</v>
      </c>
      <c r="CN18" s="59">
        <v>3.0664441478495731E-3</v>
      </c>
      <c r="CO18" s="59">
        <v>2.9006829686064597E-3</v>
      </c>
      <c r="CP18" s="59">
        <v>2.7881407731291169E-3</v>
      </c>
      <c r="CQ18" s="59">
        <v>2.6979536944604331E-3</v>
      </c>
      <c r="CR18" s="59">
        <v>2.6405302401638717E-3</v>
      </c>
      <c r="CS18" s="59">
        <v>2.6125014851880899E-3</v>
      </c>
      <c r="CT18" s="59">
        <v>2.5765571694317054E-3</v>
      </c>
      <c r="CU18" s="426">
        <v>2.5505921682589658E-3</v>
      </c>
      <c r="CV18" s="426">
        <v>2.5069396399961448E-3</v>
      </c>
      <c r="CW18" s="426">
        <v>2.4544997479506122E-3</v>
      </c>
      <c r="CX18" s="426">
        <v>2.3868985869051605E-3</v>
      </c>
      <c r="CY18" s="426">
        <v>2.3300226330943488E-3</v>
      </c>
      <c r="CZ18" s="426">
        <v>2.2888849165005149E-3</v>
      </c>
      <c r="DA18" s="426">
        <v>2.2377673817724469E-3</v>
      </c>
    </row>
    <row r="19" spans="1:105" ht="15" customHeight="1" x14ac:dyDescent="0.25">
      <c r="A19" s="54"/>
      <c r="B19" s="48" t="s">
        <v>29</v>
      </c>
      <c r="C19" s="48"/>
      <c r="D19" s="49"/>
      <c r="E19" s="52">
        <v>1.8456732155620512</v>
      </c>
      <c r="F19" s="53">
        <v>2.4129797186907727</v>
      </c>
      <c r="G19" s="53">
        <v>2.2373877857669244</v>
      </c>
      <c r="H19" s="53">
        <v>2.5351467656447588</v>
      </c>
      <c r="I19" s="53">
        <v>2.6914248602646293</v>
      </c>
      <c r="J19" s="53">
        <v>2.9586705846279995</v>
      </c>
      <c r="K19" s="53">
        <v>2.8899870616100447</v>
      </c>
      <c r="L19" s="53">
        <v>2.7133795561562843</v>
      </c>
      <c r="M19" s="53">
        <v>2.4327574291376104</v>
      </c>
      <c r="N19" s="53">
        <v>2.6287287274527773</v>
      </c>
      <c r="O19" s="53">
        <v>2.4191648054930632</v>
      </c>
      <c r="P19" s="53">
        <v>2.2720630865990468</v>
      </c>
      <c r="Q19" s="53">
        <v>1.9886321121040897</v>
      </c>
      <c r="R19" s="53">
        <v>1.9827226028727722</v>
      </c>
      <c r="S19" s="53">
        <v>1.7351604467566464</v>
      </c>
      <c r="T19" s="53">
        <v>1.6010571351495313</v>
      </c>
      <c r="U19" s="53">
        <v>1.522629353731886</v>
      </c>
      <c r="V19" s="53">
        <v>1.4418027813967136</v>
      </c>
      <c r="W19" s="53">
        <v>1.4742820262706664</v>
      </c>
      <c r="X19" s="53">
        <v>1.4211595285423075</v>
      </c>
      <c r="Y19" s="53">
        <v>1.3913748702500337</v>
      </c>
      <c r="Z19" s="53">
        <v>1.4371895733256799</v>
      </c>
      <c r="AA19" s="53">
        <v>1.4117952460779266</v>
      </c>
      <c r="AB19" s="53">
        <v>1.3265841199999897</v>
      </c>
      <c r="AC19" s="53">
        <v>1.3212087263817718</v>
      </c>
      <c r="AD19" s="53">
        <v>1.3449942706209579</v>
      </c>
      <c r="AE19" s="53">
        <v>1.352594952197866</v>
      </c>
      <c r="AF19" s="53">
        <v>1.3694029624070747</v>
      </c>
      <c r="AG19" s="53">
        <v>1.3685589322941367</v>
      </c>
      <c r="AH19" s="53">
        <v>1.3040440643636395</v>
      </c>
      <c r="AI19" s="53">
        <v>1.24876781733378</v>
      </c>
      <c r="AJ19" s="53">
        <v>1.2045824649988637</v>
      </c>
      <c r="AK19" s="53">
        <v>1.1573396030918799</v>
      </c>
      <c r="AL19" s="53">
        <v>1.0970981274957088</v>
      </c>
      <c r="AM19" s="53">
        <v>1.0958514557682304</v>
      </c>
      <c r="AN19" s="53">
        <v>1.0857260659685695</v>
      </c>
      <c r="AO19" s="53">
        <v>1.0490065814586043</v>
      </c>
      <c r="AP19" s="53">
        <v>1.168656197895102</v>
      </c>
      <c r="AQ19" s="53">
        <v>3.2888048138918693</v>
      </c>
      <c r="AR19" s="53">
        <v>2.8339078668677726</v>
      </c>
      <c r="AS19" s="53">
        <v>2.4603008197390328</v>
      </c>
      <c r="AT19" s="53">
        <v>1.4201443964581115</v>
      </c>
      <c r="AU19" s="53">
        <v>1.4228147590421021</v>
      </c>
      <c r="AV19" s="53">
        <v>1.3984982433253308</v>
      </c>
      <c r="AW19" s="53">
        <v>1.3802555025986762</v>
      </c>
      <c r="AX19" s="53">
        <v>1.3982524887672385</v>
      </c>
      <c r="AY19" s="53">
        <v>1.33360849296319</v>
      </c>
      <c r="AZ19" s="53">
        <v>1.2615661186870917</v>
      </c>
      <c r="BA19" s="53">
        <v>1.2165582972525573</v>
      </c>
      <c r="BB19" s="53">
        <v>1.2222237192843974</v>
      </c>
      <c r="BC19" s="53">
        <v>1.1818510776505455</v>
      </c>
      <c r="BD19" s="53">
        <v>1.1839031064051153</v>
      </c>
      <c r="BE19" s="53">
        <v>1.1513314408193538</v>
      </c>
      <c r="BF19" s="53">
        <v>1.163092695122574</v>
      </c>
      <c r="BG19" s="53">
        <v>1.1531634130168198</v>
      </c>
      <c r="BH19" s="53">
        <v>1.1371911328180222</v>
      </c>
      <c r="BI19" s="53">
        <v>1.092275665882688</v>
      </c>
      <c r="BJ19" s="53">
        <v>1.1234389488900058</v>
      </c>
      <c r="BK19" s="53">
        <v>1.1543887093516165</v>
      </c>
      <c r="BL19" s="53">
        <v>1.1685022683583395</v>
      </c>
      <c r="BM19" s="53">
        <v>1.1796043164895114</v>
      </c>
      <c r="BN19" s="53">
        <v>1.2104773718710018</v>
      </c>
      <c r="BO19" s="53">
        <v>1.1780248712500074</v>
      </c>
      <c r="BP19" s="53">
        <v>1.0017367101636216</v>
      </c>
      <c r="BQ19" s="53">
        <v>1.1103646504285831</v>
      </c>
      <c r="BR19" s="53">
        <v>1.1209820733566862</v>
      </c>
      <c r="BS19" s="53">
        <v>1.0502166026945119</v>
      </c>
      <c r="BT19" s="53">
        <v>1.0681102784488208</v>
      </c>
      <c r="BU19" s="53">
        <v>1.0695976906885494</v>
      </c>
      <c r="BV19" s="53">
        <v>1.1355715359548535</v>
      </c>
      <c r="BW19" s="53">
        <v>0.96819580337809263</v>
      </c>
      <c r="BX19" s="53">
        <v>0.97624652176978111</v>
      </c>
      <c r="BY19" s="53">
        <v>0.97139752914536404</v>
      </c>
      <c r="BZ19" s="53">
        <v>1.0632743020610382</v>
      </c>
      <c r="CA19" s="53">
        <v>1.0786763069571272</v>
      </c>
      <c r="CB19" s="53">
        <v>1.1180163871170148</v>
      </c>
      <c r="CC19" s="53">
        <v>1.1453737812960245</v>
      </c>
      <c r="CD19" s="53">
        <v>1.356795016536974</v>
      </c>
      <c r="CE19" s="53">
        <v>1.3623269954822275</v>
      </c>
      <c r="CF19" s="53">
        <v>1.3633082705652466</v>
      </c>
      <c r="CG19" s="53">
        <v>1.4859542829131398</v>
      </c>
      <c r="CH19" s="53">
        <v>1.5463814491431738</v>
      </c>
      <c r="CI19" s="53">
        <v>1.4970673965074237</v>
      </c>
      <c r="CJ19" s="53">
        <v>1.422498470063948</v>
      </c>
      <c r="CK19" s="53">
        <v>1.3344913697176033</v>
      </c>
      <c r="CL19" s="53">
        <v>1.423264408503037</v>
      </c>
      <c r="CM19" s="53">
        <v>1.4731606522062333</v>
      </c>
      <c r="CN19" s="53">
        <v>1.3229054505924189</v>
      </c>
      <c r="CO19" s="53">
        <v>1.5035569143554528</v>
      </c>
      <c r="CP19" s="53">
        <v>1.4939305773942138</v>
      </c>
      <c r="CQ19" s="53">
        <v>1.3803379456376192</v>
      </c>
      <c r="CR19" s="53">
        <v>1.5334096697642354</v>
      </c>
      <c r="CS19" s="53">
        <v>1.5474290763842784</v>
      </c>
      <c r="CT19" s="53">
        <v>1.7749140077133085</v>
      </c>
      <c r="CU19" s="53">
        <v>1.7774109378729048</v>
      </c>
      <c r="CV19" s="53">
        <v>1.2943708251486932</v>
      </c>
      <c r="CW19" s="53">
        <v>1.5922753945951811</v>
      </c>
      <c r="CX19" s="53">
        <v>1.6827992654148687</v>
      </c>
      <c r="CY19" s="53">
        <v>2.043772366496587</v>
      </c>
      <c r="CZ19" s="53">
        <v>2.0993056982603351</v>
      </c>
      <c r="DA19" s="53">
        <v>2.1140736695039775</v>
      </c>
    </row>
    <row r="20" spans="1:105"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27"/>
      <c r="CV20" s="427"/>
      <c r="CW20" s="427"/>
      <c r="CX20" s="427"/>
      <c r="CY20" s="427"/>
      <c r="CZ20" s="427"/>
      <c r="DA20" s="427"/>
    </row>
    <row r="21" spans="1:105"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27">
        <v>0</v>
      </c>
      <c r="CV21" s="427">
        <v>0</v>
      </c>
      <c r="CW21" s="427">
        <v>0</v>
      </c>
      <c r="CX21" s="427">
        <v>0</v>
      </c>
      <c r="CY21" s="427">
        <v>0</v>
      </c>
      <c r="CZ21" s="427">
        <v>0</v>
      </c>
      <c r="DA21" s="427">
        <v>0</v>
      </c>
    </row>
    <row r="22" spans="1:105" ht="15" customHeight="1" x14ac:dyDescent="0.25">
      <c r="A22" s="51"/>
      <c r="B22" s="48" t="s">
        <v>3</v>
      </c>
      <c r="C22" s="55"/>
      <c r="D22" s="49"/>
      <c r="E22" s="52">
        <v>1.8824927715037632E-3</v>
      </c>
      <c r="F22" s="53">
        <v>0.16650132669316364</v>
      </c>
      <c r="G22" s="53">
        <v>0.14530265274249576</v>
      </c>
      <c r="H22" s="53">
        <v>0.141338236564064</v>
      </c>
      <c r="I22" s="53">
        <v>5.3251639497464393E-2</v>
      </c>
      <c r="J22" s="53">
        <v>4.1073124598689163E-2</v>
      </c>
      <c r="K22" s="53">
        <v>4.0140470913112888E-2</v>
      </c>
      <c r="L22" s="53">
        <v>3.5449557136095718E-2</v>
      </c>
      <c r="M22" s="53">
        <v>4.0286491133506908E-2</v>
      </c>
      <c r="N22" s="53">
        <v>4.4530911166123059E-2</v>
      </c>
      <c r="O22" s="53">
        <v>3.4782571320596097E-2</v>
      </c>
      <c r="P22" s="53">
        <v>9.0310858449805565E-8</v>
      </c>
      <c r="Q22" s="53">
        <v>0</v>
      </c>
      <c r="R22" s="53">
        <v>2.4227739958103756E-5</v>
      </c>
      <c r="S22" s="53">
        <v>9.7410879993159835E-7</v>
      </c>
      <c r="T22" s="53">
        <v>2.6933315558722647E-9</v>
      </c>
      <c r="U22" s="53">
        <v>0</v>
      </c>
      <c r="V22" s="53">
        <v>0</v>
      </c>
      <c r="W22" s="53">
        <v>0</v>
      </c>
      <c r="X22" s="53">
        <v>0</v>
      </c>
      <c r="Y22" s="53">
        <v>0</v>
      </c>
      <c r="Z22" s="53">
        <v>0</v>
      </c>
      <c r="AA22" s="53">
        <v>0</v>
      </c>
      <c r="AB22" s="53">
        <v>0</v>
      </c>
      <c r="AC22" s="53">
        <v>0</v>
      </c>
      <c r="AD22" s="53">
        <v>0</v>
      </c>
      <c r="AE22" s="53">
        <v>0</v>
      </c>
      <c r="AF22" s="53">
        <v>0</v>
      </c>
      <c r="AG22" s="53">
        <v>1.2247184457630046E-5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c r="DA22" s="53">
        <v>0</v>
      </c>
    </row>
    <row r="23" spans="1:105" ht="15" customHeight="1" x14ac:dyDescent="0.25">
      <c r="A23" s="54"/>
      <c r="B23" s="55"/>
      <c r="C23" s="55" t="s">
        <v>6</v>
      </c>
      <c r="D23" s="57" t="s">
        <v>13</v>
      </c>
      <c r="E23" s="58">
        <v>4.639213654109961E-2</v>
      </c>
      <c r="F23" s="59">
        <v>3.3620026267571892E-2</v>
      </c>
      <c r="G23" s="59">
        <v>2.1885019578268636E-2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26">
        <v>0</v>
      </c>
      <c r="CV23" s="426">
        <v>0</v>
      </c>
      <c r="CW23" s="426">
        <v>0</v>
      </c>
      <c r="CX23" s="426">
        <v>0</v>
      </c>
      <c r="CY23" s="426">
        <v>0</v>
      </c>
      <c r="CZ23" s="426">
        <v>0</v>
      </c>
      <c r="DA23" s="426">
        <v>0</v>
      </c>
    </row>
    <row r="24" spans="1:105" ht="15" customHeight="1" x14ac:dyDescent="0.25">
      <c r="A24" s="51"/>
      <c r="B24" s="48" t="s">
        <v>30</v>
      </c>
      <c r="C24" s="48"/>
      <c r="D24" s="49"/>
      <c r="E24" s="52">
        <v>4.8274629312603373E-2</v>
      </c>
      <c r="F24" s="53">
        <v>0.20012135296073549</v>
      </c>
      <c r="G24" s="53">
        <v>0.1671876723207644</v>
      </c>
      <c r="H24" s="53">
        <v>0.141338236564064</v>
      </c>
      <c r="I24" s="53">
        <v>5.3251639497464393E-2</v>
      </c>
      <c r="J24" s="53">
        <v>4.1073124598689163E-2</v>
      </c>
      <c r="K24" s="53">
        <v>4.0140470913112888E-2</v>
      </c>
      <c r="L24" s="53">
        <v>3.5449557136095718E-2</v>
      </c>
      <c r="M24" s="53">
        <v>4.0286491133506908E-2</v>
      </c>
      <c r="N24" s="53">
        <v>4.4530911166123059E-2</v>
      </c>
      <c r="O24" s="53">
        <v>3.4782571320596097E-2</v>
      </c>
      <c r="P24" s="53">
        <v>9.0310858449805565E-8</v>
      </c>
      <c r="Q24" s="53">
        <v>0</v>
      </c>
      <c r="R24" s="53">
        <v>2.4227739958103756E-5</v>
      </c>
      <c r="S24" s="53">
        <v>9.7410879993159835E-7</v>
      </c>
      <c r="T24" s="53">
        <v>2.6933315558722647E-9</v>
      </c>
      <c r="U24" s="53">
        <v>0</v>
      </c>
      <c r="V24" s="53">
        <v>0</v>
      </c>
      <c r="W24" s="53">
        <v>0</v>
      </c>
      <c r="X24" s="53">
        <v>0</v>
      </c>
      <c r="Y24" s="53">
        <v>0</v>
      </c>
      <c r="Z24" s="53">
        <v>0</v>
      </c>
      <c r="AA24" s="53">
        <v>0</v>
      </c>
      <c r="AB24" s="53">
        <v>0</v>
      </c>
      <c r="AC24" s="53">
        <v>0</v>
      </c>
      <c r="AD24" s="53">
        <v>0</v>
      </c>
      <c r="AE24" s="53">
        <v>0</v>
      </c>
      <c r="AF24" s="53">
        <v>0</v>
      </c>
      <c r="AG24" s="53">
        <v>1.2247184457630046E-5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c r="DA24" s="53">
        <v>0</v>
      </c>
    </row>
    <row r="25" spans="1:105"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27"/>
      <c r="CV25" s="427"/>
      <c r="CW25" s="427"/>
      <c r="CX25" s="427"/>
      <c r="CY25" s="427"/>
      <c r="CZ25" s="427"/>
      <c r="DA25" s="427"/>
    </row>
    <row r="26" spans="1:105"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27">
        <v>0</v>
      </c>
      <c r="CV26" s="427">
        <v>0</v>
      </c>
      <c r="CW26" s="427">
        <v>0</v>
      </c>
      <c r="CX26" s="427">
        <v>0</v>
      </c>
      <c r="CY26" s="427">
        <v>0</v>
      </c>
      <c r="CZ26" s="427">
        <v>0</v>
      </c>
      <c r="DA26" s="427">
        <v>0</v>
      </c>
    </row>
    <row r="27" spans="1:105" ht="15" customHeight="1" x14ac:dyDescent="0.25">
      <c r="A27" s="62"/>
      <c r="B27" s="48" t="s">
        <v>3</v>
      </c>
      <c r="C27" s="55"/>
      <c r="D27" s="57"/>
      <c r="E27" s="52">
        <v>1.3461643762970318E-2</v>
      </c>
      <c r="F27" s="53">
        <v>1.3974382063631574E-2</v>
      </c>
      <c r="G27" s="53">
        <v>1.5594806539451849E-2</v>
      </c>
      <c r="H27" s="53">
        <v>3.9599639454581961E-2</v>
      </c>
      <c r="I27" s="53">
        <v>3.5077002411591375E-2</v>
      </c>
      <c r="J27" s="53">
        <v>2.629518901536496E-3</v>
      </c>
      <c r="K27" s="53">
        <v>2.3078186734826894E-3</v>
      </c>
      <c r="L27" s="53">
        <v>1.9334951852118046E-3</v>
      </c>
      <c r="M27" s="53">
        <v>1.6542799035550305E-3</v>
      </c>
      <c r="N27" s="53">
        <v>1.3332553766839833E-3</v>
      </c>
      <c r="O27" s="53">
        <v>9.6112781497665299E-4</v>
      </c>
      <c r="P27" s="53">
        <v>5.9894381075829655E-4</v>
      </c>
      <c r="Q27" s="53">
        <v>3.1655182241463036E-4</v>
      </c>
      <c r="R27" s="53">
        <v>1.1886796981098149E-2</v>
      </c>
      <c r="S27" s="53">
        <v>2.1629546015089537E-7</v>
      </c>
      <c r="T27" s="53">
        <v>1.9818206659169658E-7</v>
      </c>
      <c r="U27" s="53">
        <v>4.1259949223250008E-4</v>
      </c>
      <c r="V27" s="53">
        <v>4.4109286706477179E-4</v>
      </c>
      <c r="W27" s="53">
        <v>7.7155943623638773E-4</v>
      </c>
      <c r="X27" s="53">
        <v>7.8797014365422342E-4</v>
      </c>
      <c r="Y27" s="53">
        <v>4.0236050485552164E-4</v>
      </c>
      <c r="Z27" s="53">
        <v>2.1897198823522448E-3</v>
      </c>
      <c r="AA27" s="53">
        <v>1.6896270818958421E-3</v>
      </c>
      <c r="AB27" s="53">
        <v>1.0753220153926245E-3</v>
      </c>
      <c r="AC27" s="53">
        <v>1.2550968285953267E-3</v>
      </c>
      <c r="AD27" s="53">
        <v>2.1203551430278508E-3</v>
      </c>
      <c r="AE27" s="53">
        <v>1.5857265859076028E-3</v>
      </c>
      <c r="AF27" s="53">
        <v>2.0347720370584885E-3</v>
      </c>
      <c r="AG27" s="53">
        <v>1.9817638328820785E-3</v>
      </c>
      <c r="AH27" s="53">
        <v>1.6334321236292524E-3</v>
      </c>
      <c r="AI27" s="53">
        <v>1.9782994068586238E-3</v>
      </c>
      <c r="AJ27" s="53">
        <v>2.4753057917063646E-2</v>
      </c>
      <c r="AK27" s="53">
        <v>1.3753939704482501E-3</v>
      </c>
      <c r="AL27" s="53">
        <v>7.4890072268829987E-4</v>
      </c>
      <c r="AM27" s="53">
        <v>7.2695570871444612E-4</v>
      </c>
      <c r="AN27" s="53">
        <v>1.5963838717779598E-3</v>
      </c>
      <c r="AO27" s="53">
        <v>1.5618431395948581E-3</v>
      </c>
      <c r="AP27" s="53">
        <v>6.0126804672500306E-4</v>
      </c>
      <c r="AQ27" s="53">
        <v>5.4609153714648556E-4</v>
      </c>
      <c r="AR27" s="53">
        <v>1.3557762627181102E-3</v>
      </c>
      <c r="AS27" s="53">
        <v>1.2906024004830309E-3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c r="DA27" s="53">
        <v>0</v>
      </c>
    </row>
    <row r="28" spans="1:105" ht="15" customHeight="1" x14ac:dyDescent="0.25">
      <c r="A28" s="63"/>
      <c r="B28" s="55"/>
      <c r="C28" s="55" t="s">
        <v>6</v>
      </c>
      <c r="D28" s="57" t="s">
        <v>17</v>
      </c>
      <c r="E28" s="58">
        <v>0</v>
      </c>
      <c r="F28" s="59">
        <v>0</v>
      </c>
      <c r="G28" s="59">
        <v>0</v>
      </c>
      <c r="H28" s="59">
        <v>5.6349880636751233E-2</v>
      </c>
      <c r="I28" s="59">
        <v>6.095456744162548E-2</v>
      </c>
      <c r="J28" s="59">
        <v>0.28678608810840334</v>
      </c>
      <c r="K28" s="59">
        <v>0.28428776952998641</v>
      </c>
      <c r="L28" s="59">
        <v>0.28034280169964282</v>
      </c>
      <c r="M28" s="59">
        <v>0.27425969529604194</v>
      </c>
      <c r="N28" s="59">
        <v>0.49444420726407035</v>
      </c>
      <c r="O28" s="59">
        <v>0.47988039894809981</v>
      </c>
      <c r="P28" s="59">
        <v>0.47320666176833914</v>
      </c>
      <c r="Q28" s="59">
        <v>0.46176024334352211</v>
      </c>
      <c r="R28" s="59">
        <v>0.47596663049728866</v>
      </c>
      <c r="S28" s="59">
        <v>0.46345406891383628</v>
      </c>
      <c r="T28" s="59">
        <v>0.4546663210988085</v>
      </c>
      <c r="U28" s="59">
        <v>0.44105410941357726</v>
      </c>
      <c r="V28" s="59">
        <v>0.44416806681307452</v>
      </c>
      <c r="W28" s="59">
        <v>0.43428176595890228</v>
      </c>
      <c r="X28" s="59">
        <v>0.44281746496149649</v>
      </c>
      <c r="Y28" s="59">
        <v>0.431135185490154</v>
      </c>
      <c r="Z28" s="59">
        <v>0.48715722634173469</v>
      </c>
      <c r="AA28" s="59">
        <v>0.49978801948155055</v>
      </c>
      <c r="AB28" s="59">
        <v>0.46387960463185735</v>
      </c>
      <c r="AC28" s="59">
        <v>0.45726799944599539</v>
      </c>
      <c r="AD28" s="59">
        <v>0.47269146366691128</v>
      </c>
      <c r="AE28" s="59">
        <v>0.45697948165952024</v>
      </c>
      <c r="AF28" s="59">
        <v>0.47477944629156327</v>
      </c>
      <c r="AG28" s="59">
        <v>0.42934364354705534</v>
      </c>
      <c r="AH28" s="59">
        <v>0.40974198800449696</v>
      </c>
      <c r="AI28" s="59">
        <v>0.40003785219189603</v>
      </c>
      <c r="AJ28" s="59">
        <v>0.38863965986919585</v>
      </c>
      <c r="AK28" s="59">
        <v>0.44100758780421534</v>
      </c>
      <c r="AL28" s="59">
        <v>0.43257136352764841</v>
      </c>
      <c r="AM28" s="59">
        <v>0.43077366612328361</v>
      </c>
      <c r="AN28" s="59">
        <v>0.42728520036261036</v>
      </c>
      <c r="AO28" s="59">
        <v>0.42952083993499124</v>
      </c>
      <c r="AP28" s="59">
        <v>0.42940277613387878</v>
      </c>
      <c r="AQ28" s="59">
        <v>0.42437780895098526</v>
      </c>
      <c r="AR28" s="59">
        <v>0.42721724798705368</v>
      </c>
      <c r="AS28" s="59">
        <v>0.41615536729729907</v>
      </c>
      <c r="AT28" s="59">
        <v>0.4095565037721613</v>
      </c>
      <c r="AU28" s="59">
        <v>4.0438927655578563E-2</v>
      </c>
      <c r="AV28" s="59">
        <v>3.9194112108356993E-2</v>
      </c>
      <c r="AW28" s="59">
        <v>3.6874961590158371E-2</v>
      </c>
      <c r="AX28" s="59">
        <v>8.9802590757193188E-3</v>
      </c>
      <c r="AY28" s="59">
        <v>8.7515011071225661E-3</v>
      </c>
      <c r="AZ28" s="59">
        <v>1.7817146283897842E-2</v>
      </c>
      <c r="BA28" s="59">
        <v>1.7471673997161017E-2</v>
      </c>
      <c r="BB28" s="59">
        <v>1.7142729719673282E-2</v>
      </c>
      <c r="BC28" s="59">
        <v>1.6879732516856902E-2</v>
      </c>
      <c r="BD28" s="59">
        <v>1.6511626026819527E-2</v>
      </c>
      <c r="BE28" s="59">
        <v>2.4608299697923115E-2</v>
      </c>
      <c r="BF28" s="59">
        <v>2.3947315825809803E-2</v>
      </c>
      <c r="BG28" s="59">
        <v>2.3250101411266856E-2</v>
      </c>
      <c r="BH28" s="59">
        <v>2.2777698484582214E-2</v>
      </c>
      <c r="BI28" s="59">
        <v>2.2266112640947657E-2</v>
      </c>
      <c r="BJ28" s="59">
        <v>2.1804948466580942E-2</v>
      </c>
      <c r="BK28" s="59">
        <v>2.1424798039900179E-2</v>
      </c>
      <c r="BL28" s="59">
        <v>2.2941185901553418E-2</v>
      </c>
      <c r="BM28" s="59">
        <v>6.8136151930450247E-3</v>
      </c>
      <c r="BN28" s="59">
        <v>6.7047505073363394E-3</v>
      </c>
      <c r="BO28" s="59">
        <v>6.5846754872969015E-3</v>
      </c>
      <c r="BP28" s="59">
        <v>6.4574907391338181E-3</v>
      </c>
      <c r="BQ28" s="59">
        <v>6.3625368230629722E-3</v>
      </c>
      <c r="BR28" s="59">
        <v>6.2460965845548997E-3</v>
      </c>
      <c r="BS28" s="59">
        <v>6.144319830541289E-3</v>
      </c>
      <c r="BT28" s="59">
        <v>6.0549597347620615E-3</v>
      </c>
      <c r="BU28" s="59">
        <v>5.9534821649303658E-3</v>
      </c>
      <c r="BV28" s="59">
        <v>5.8614185745123962E-3</v>
      </c>
      <c r="BW28" s="59">
        <v>5.7682895664042284E-3</v>
      </c>
      <c r="BX28" s="59">
        <v>5.6667662547555953E-3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26">
        <v>0</v>
      </c>
      <c r="CV28" s="426">
        <v>0</v>
      </c>
      <c r="CW28" s="426">
        <v>0</v>
      </c>
      <c r="CX28" s="426">
        <v>0</v>
      </c>
      <c r="CY28" s="426">
        <v>0</v>
      </c>
      <c r="CZ28" s="426">
        <v>0</v>
      </c>
      <c r="DA28" s="426">
        <v>0</v>
      </c>
    </row>
    <row r="29" spans="1:105" ht="15" customHeight="1" x14ac:dyDescent="0.25">
      <c r="A29" s="62"/>
      <c r="B29" s="48" t="s">
        <v>31</v>
      </c>
      <c r="C29" s="48"/>
      <c r="D29" s="49"/>
      <c r="E29" s="52">
        <v>1.3461643762970318E-2</v>
      </c>
      <c r="F29" s="53">
        <v>1.3974382063631574E-2</v>
      </c>
      <c r="G29" s="53">
        <v>1.5594806539451849E-2</v>
      </c>
      <c r="H29" s="53">
        <v>9.5949520091333201E-2</v>
      </c>
      <c r="I29" s="53">
        <v>9.6031569853216855E-2</v>
      </c>
      <c r="J29" s="53">
        <v>0.28941560700993985</v>
      </c>
      <c r="K29" s="53">
        <v>0.28659558820346914</v>
      </c>
      <c r="L29" s="53">
        <v>0.28227629688485467</v>
      </c>
      <c r="M29" s="53">
        <v>0.27591397519959693</v>
      </c>
      <c r="N29" s="53">
        <v>0.4957774626407544</v>
      </c>
      <c r="O29" s="53">
        <v>0.48084152676307645</v>
      </c>
      <c r="P29" s="53">
        <v>0.47380560557909746</v>
      </c>
      <c r="Q29" s="53">
        <v>0.46207679516593669</v>
      </c>
      <c r="R29" s="53">
        <v>0.48785342747838678</v>
      </c>
      <c r="S29" s="53">
        <v>0.46345428520929643</v>
      </c>
      <c r="T29" s="53">
        <v>0.45466651928087498</v>
      </c>
      <c r="U29" s="53">
        <v>0.44146670890580975</v>
      </c>
      <c r="V29" s="53">
        <v>0.44460915968013925</v>
      </c>
      <c r="W29" s="53">
        <v>0.43505332539513869</v>
      </c>
      <c r="X29" s="53">
        <v>0.44360543510515071</v>
      </c>
      <c r="Y29" s="53">
        <v>0.43153754599500949</v>
      </c>
      <c r="Z29" s="53">
        <v>0.48934694622408698</v>
      </c>
      <c r="AA29" s="53">
        <v>0.5014776465634464</v>
      </c>
      <c r="AB29" s="53">
        <v>0.46495492664725008</v>
      </c>
      <c r="AC29" s="53">
        <v>0.45852309627459076</v>
      </c>
      <c r="AD29" s="53">
        <v>0.47481181880993911</v>
      </c>
      <c r="AE29" s="53">
        <v>0.45856520824542785</v>
      </c>
      <c r="AF29" s="53">
        <v>0.47681421832862175</v>
      </c>
      <c r="AG29" s="53">
        <v>0.43132540737993735</v>
      </c>
      <c r="AH29" s="53">
        <v>0.41137542012812622</v>
      </c>
      <c r="AI29" s="53">
        <v>0.40201615159875465</v>
      </c>
      <c r="AJ29" s="53">
        <v>0.41339271778625952</v>
      </c>
      <c r="AK29" s="53">
        <v>0.44238298177466356</v>
      </c>
      <c r="AL29" s="53">
        <v>0.43332026425033671</v>
      </c>
      <c r="AM29" s="53">
        <v>0.43150062183199805</v>
      </c>
      <c r="AN29" s="53">
        <v>0.42888158423438827</v>
      </c>
      <c r="AO29" s="53">
        <v>0.43108268307458603</v>
      </c>
      <c r="AP29" s="53">
        <v>0.43000404418060378</v>
      </c>
      <c r="AQ29" s="53">
        <v>0.42492390048813178</v>
      </c>
      <c r="AR29" s="53">
        <v>0.42857302424977178</v>
      </c>
      <c r="AS29" s="53">
        <v>0.41744596969778214</v>
      </c>
      <c r="AT29" s="53">
        <v>0.40994972948623692</v>
      </c>
      <c r="AU29" s="53">
        <v>4.0781343874400543E-2</v>
      </c>
      <c r="AV29" s="53">
        <v>3.9513616746717148E-2</v>
      </c>
      <c r="AW29" s="53">
        <v>3.7121647050967439E-2</v>
      </c>
      <c r="AX29" s="53">
        <v>1.8875909972374209E-2</v>
      </c>
      <c r="AY29" s="53">
        <v>1.835720259949546E-2</v>
      </c>
      <c r="AZ29" s="53">
        <v>1.7943380918392357E-2</v>
      </c>
      <c r="BA29" s="53">
        <v>1.756287786595986E-2</v>
      </c>
      <c r="BB29" s="53">
        <v>2.6216643093556265E-2</v>
      </c>
      <c r="BC29" s="53">
        <v>2.5799625680995093E-2</v>
      </c>
      <c r="BD29" s="53">
        <v>2.5268144721538363E-2</v>
      </c>
      <c r="BE29" s="53">
        <v>2.4618172386350348E-2</v>
      </c>
      <c r="BF29" s="53">
        <v>2.3947315825809803E-2</v>
      </c>
      <c r="BG29" s="53">
        <v>2.3250101420230214E-2</v>
      </c>
      <c r="BH29" s="53">
        <v>2.277769848614224E-2</v>
      </c>
      <c r="BI29" s="53">
        <v>2.2266112642229968E-2</v>
      </c>
      <c r="BJ29" s="53">
        <v>2.1804948533361384E-2</v>
      </c>
      <c r="BK29" s="53">
        <v>2.1424798106015913E-2</v>
      </c>
      <c r="BL29" s="53">
        <v>2.2941185967003334E-2</v>
      </c>
      <c r="BM29" s="53">
        <v>6.8136152573853685E-3</v>
      </c>
      <c r="BN29" s="53">
        <v>6.7047505706486826E-3</v>
      </c>
      <c r="BO29" s="53">
        <v>6.5846755494753878E-3</v>
      </c>
      <c r="BP29" s="53">
        <v>6.4574908001113112E-3</v>
      </c>
      <c r="BQ29" s="53">
        <v>6.3625368831438239E-3</v>
      </c>
      <c r="BR29" s="53">
        <v>6.2460965845548997E-3</v>
      </c>
      <c r="BS29" s="53">
        <v>6.144319830541289E-3</v>
      </c>
      <c r="BT29" s="53">
        <v>6.0549597347620615E-3</v>
      </c>
      <c r="BU29" s="53">
        <v>5.9534821649303658E-3</v>
      </c>
      <c r="BV29" s="53">
        <v>5.8614185745123962E-3</v>
      </c>
      <c r="BW29" s="53">
        <v>5.7682895664042284E-3</v>
      </c>
      <c r="BX29" s="53">
        <v>5.6667662547555953E-3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c r="DA29" s="53">
        <v>0</v>
      </c>
    </row>
    <row r="30" spans="1:105"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27"/>
      <c r="CV30" s="427"/>
      <c r="CW30" s="427"/>
      <c r="CX30" s="427"/>
      <c r="CY30" s="427"/>
      <c r="CZ30" s="427"/>
      <c r="DA30" s="427"/>
    </row>
    <row r="31" spans="1:105"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27">
        <v>0</v>
      </c>
      <c r="CV31" s="427">
        <v>0</v>
      </c>
      <c r="CW31" s="427">
        <v>0</v>
      </c>
      <c r="CX31" s="427">
        <v>0</v>
      </c>
      <c r="CY31" s="427">
        <v>0</v>
      </c>
      <c r="CZ31" s="427">
        <v>0</v>
      </c>
      <c r="DA31" s="427">
        <v>0</v>
      </c>
    </row>
    <row r="32" spans="1:105" ht="15" customHeight="1" x14ac:dyDescent="0.25">
      <c r="A32" s="54"/>
      <c r="B32" s="55" t="s">
        <v>109</v>
      </c>
      <c r="C32" s="55"/>
      <c r="D32" s="57"/>
      <c r="E32" s="58">
        <v>1.6139872188568585</v>
      </c>
      <c r="F32" s="59">
        <v>1.5229946780415844</v>
      </c>
      <c r="G32" s="59">
        <v>1.9961480793235369</v>
      </c>
      <c r="H32" s="59">
        <v>1.2880085125835379</v>
      </c>
      <c r="I32" s="59">
        <v>1.2737392594374866</v>
      </c>
      <c r="J32" s="59">
        <v>1.1102631654717279</v>
      </c>
      <c r="K32" s="59">
        <v>1.0873215545065615</v>
      </c>
      <c r="L32" s="59">
        <v>1.1217456126638805</v>
      </c>
      <c r="M32" s="59">
        <v>1.2487656365620756</v>
      </c>
      <c r="N32" s="59">
        <v>1.3630911128465892</v>
      </c>
      <c r="O32" s="59">
        <v>1.3196549421462755</v>
      </c>
      <c r="P32" s="59">
        <v>1.115115436423876</v>
      </c>
      <c r="Q32" s="59">
        <v>1.0288416302483114</v>
      </c>
      <c r="R32" s="59">
        <v>1.1789091770767934</v>
      </c>
      <c r="S32" s="59">
        <v>1.1909549201535108</v>
      </c>
      <c r="T32" s="59">
        <v>1.1904389522561083</v>
      </c>
      <c r="U32" s="59">
        <v>1.1406823834550379</v>
      </c>
      <c r="V32" s="59">
        <v>1.2303688046693986</v>
      </c>
      <c r="W32" s="59">
        <v>1.1446712936307977</v>
      </c>
      <c r="X32" s="59">
        <v>1.1347647618058876</v>
      </c>
      <c r="Y32" s="59">
        <v>1.0859465105024124</v>
      </c>
      <c r="Z32" s="59">
        <v>0.84823227140354718</v>
      </c>
      <c r="AA32" s="59">
        <v>0.78784414115463108</v>
      </c>
      <c r="AB32" s="59">
        <v>0.80090901572186357</v>
      </c>
      <c r="AC32" s="59">
        <v>0.77810577245891133</v>
      </c>
      <c r="AD32" s="59">
        <v>0.7811370743467051</v>
      </c>
      <c r="AE32" s="59">
        <v>0.71086850030518933</v>
      </c>
      <c r="AF32" s="59">
        <v>0.69238888977096003</v>
      </c>
      <c r="AG32" s="59">
        <v>0.66819179553833752</v>
      </c>
      <c r="AH32" s="59">
        <v>0.65238878579113058</v>
      </c>
      <c r="AI32" s="59">
        <v>0.67504494784901026</v>
      </c>
      <c r="AJ32" s="59">
        <v>0.65922188145791838</v>
      </c>
      <c r="AK32" s="59">
        <v>0.68846364857343767</v>
      </c>
      <c r="AL32" s="59">
        <v>0.64190438632138225</v>
      </c>
      <c r="AM32" s="59">
        <v>0.66710708339791702</v>
      </c>
      <c r="AN32" s="59">
        <v>1.1194264107099465</v>
      </c>
      <c r="AO32" s="59">
        <v>1.2831645437514538</v>
      </c>
      <c r="AP32" s="59">
        <v>1.2797475063330761</v>
      </c>
      <c r="AQ32" s="59">
        <v>1.2832955288487278</v>
      </c>
      <c r="AR32" s="59">
        <v>1.293409601359151</v>
      </c>
      <c r="AS32" s="59">
        <v>1.1899834744762934</v>
      </c>
      <c r="AT32" s="59">
        <v>1.4548346467356543</v>
      </c>
      <c r="AU32" s="59">
        <v>1.429099479953222</v>
      </c>
      <c r="AV32" s="59">
        <v>1.3619309252724021</v>
      </c>
      <c r="AW32" s="59">
        <v>1.2986851967506734</v>
      </c>
      <c r="AX32" s="59">
        <v>1.1639439610531435</v>
      </c>
      <c r="AY32" s="59">
        <v>1.1642002866605503</v>
      </c>
      <c r="AZ32" s="59">
        <v>1.1234661787823523</v>
      </c>
      <c r="BA32" s="59">
        <v>1.0656389265724593</v>
      </c>
      <c r="BB32" s="59">
        <v>1.0619262979604145</v>
      </c>
      <c r="BC32" s="59">
        <v>1.0545058350080108</v>
      </c>
      <c r="BD32" s="59">
        <v>1.138433160724527</v>
      </c>
      <c r="BE32" s="59">
        <v>1.142012630280997</v>
      </c>
      <c r="BF32" s="59">
        <v>1.1871419079321601</v>
      </c>
      <c r="BG32" s="59">
        <v>1.1611958451975155</v>
      </c>
      <c r="BH32" s="59">
        <v>1.2723234582023168</v>
      </c>
      <c r="BI32" s="59">
        <v>1.2881148378189797</v>
      </c>
      <c r="BJ32" s="59">
        <v>1.3305527098438465</v>
      </c>
      <c r="BK32" s="59">
        <v>1.2989942522071238</v>
      </c>
      <c r="BL32" s="59">
        <v>1.2458920428102338</v>
      </c>
      <c r="BM32" s="59">
        <v>1.1519201800360173</v>
      </c>
      <c r="BN32" s="59">
        <v>1.2055290400152605</v>
      </c>
      <c r="BO32" s="59">
        <v>1.4683876871023609</v>
      </c>
      <c r="BP32" s="59">
        <v>0.86456122608003527</v>
      </c>
      <c r="BQ32" s="59">
        <v>1.0030578617646293</v>
      </c>
      <c r="BR32" s="59">
        <v>0.9649670163270363</v>
      </c>
      <c r="BS32" s="59">
        <v>0.92583180756642247</v>
      </c>
      <c r="BT32" s="59">
        <v>0.87978191168948083</v>
      </c>
      <c r="BU32" s="59">
        <v>0.85406994874740272</v>
      </c>
      <c r="BV32" s="59">
        <v>0.81632877153109662</v>
      </c>
      <c r="BW32" s="59">
        <v>0.78570323622093541</v>
      </c>
      <c r="BX32" s="59">
        <v>0.77633404628453861</v>
      </c>
      <c r="BY32" s="59">
        <v>0.59386475418282847</v>
      </c>
      <c r="BZ32" s="59">
        <v>0.57116659573735751</v>
      </c>
      <c r="CA32" s="59">
        <v>0.57314871553184621</v>
      </c>
      <c r="CB32" s="59">
        <v>0.49117853555418711</v>
      </c>
      <c r="CC32" s="59">
        <v>0.48458836438501629</v>
      </c>
      <c r="CD32" s="59">
        <v>0.50763054674511443</v>
      </c>
      <c r="CE32" s="59">
        <v>0.62279551940971012</v>
      </c>
      <c r="CF32" s="59">
        <v>0.68768215245590969</v>
      </c>
      <c r="CG32" s="59">
        <v>0.61265581434163341</v>
      </c>
      <c r="CH32" s="59">
        <v>0.62520936864028231</v>
      </c>
      <c r="CI32" s="59">
        <v>0.63652618546247097</v>
      </c>
      <c r="CJ32" s="59">
        <v>0.62358340827416758</v>
      </c>
      <c r="CK32" s="59">
        <v>0.53821085019566073</v>
      </c>
      <c r="CL32" s="59">
        <v>0.52908536672692541</v>
      </c>
      <c r="CM32" s="59">
        <v>0.50595383744239408</v>
      </c>
      <c r="CN32" s="59">
        <v>0.41767855425604244</v>
      </c>
      <c r="CO32" s="59">
        <v>0.38755231303047288</v>
      </c>
      <c r="CP32" s="59">
        <v>0.49797584387033789</v>
      </c>
      <c r="CQ32" s="59">
        <v>0.4642633895513672</v>
      </c>
      <c r="CR32" s="59">
        <v>0.47362625980144535</v>
      </c>
      <c r="CS32" s="59">
        <v>0.49631405726802491</v>
      </c>
      <c r="CT32" s="59">
        <v>0.56976461816481971</v>
      </c>
      <c r="CU32" s="426">
        <v>0.55300083712327741</v>
      </c>
      <c r="CV32" s="426">
        <v>0.7419583900504485</v>
      </c>
      <c r="CW32" s="426">
        <v>0.81172064118188103</v>
      </c>
      <c r="CX32" s="426">
        <v>0.83008409093981905</v>
      </c>
      <c r="CY32" s="426">
        <v>0.84740755295591474</v>
      </c>
      <c r="CZ32" s="426">
        <v>0.90160512831187511</v>
      </c>
      <c r="DA32" s="426">
        <v>0.83137547636139064</v>
      </c>
    </row>
    <row r="33" spans="1:105" ht="15" customHeight="1" x14ac:dyDescent="0.25">
      <c r="A33" s="54"/>
      <c r="B33" s="55" t="s">
        <v>45</v>
      </c>
      <c r="C33" s="55"/>
      <c r="D33" s="57"/>
      <c r="E33" s="58">
        <v>1.4329528478752545</v>
      </c>
      <c r="F33" s="59">
        <v>1.2265870335183662</v>
      </c>
      <c r="G33" s="59">
        <v>0.85352862776915217</v>
      </c>
      <c r="H33" s="59">
        <v>0.81106779698174869</v>
      </c>
      <c r="I33" s="59">
        <v>0.67338891513206611</v>
      </c>
      <c r="J33" s="59">
        <v>0.58265907709028553</v>
      </c>
      <c r="K33" s="59">
        <v>0.54931480560785995</v>
      </c>
      <c r="L33" s="59">
        <v>0.53546367473821521</v>
      </c>
      <c r="M33" s="59">
        <v>0.5774135353714166</v>
      </c>
      <c r="N33" s="59">
        <v>0.62758013726158579</v>
      </c>
      <c r="O33" s="59">
        <v>0.66330481033135791</v>
      </c>
      <c r="P33" s="59">
        <v>0.62239921838010248</v>
      </c>
      <c r="Q33" s="59">
        <v>0.65905470313164916</v>
      </c>
      <c r="R33" s="59">
        <v>0.68104217730106797</v>
      </c>
      <c r="S33" s="59">
        <v>0.62833086302471131</v>
      </c>
      <c r="T33" s="59">
        <v>0.60757366751687969</v>
      </c>
      <c r="U33" s="59">
        <v>0.57535008870370441</v>
      </c>
      <c r="V33" s="59">
        <v>0.60044423628752674</v>
      </c>
      <c r="W33" s="59">
        <v>0.57091885311750812</v>
      </c>
      <c r="X33" s="59">
        <v>0.57947605858411411</v>
      </c>
      <c r="Y33" s="59">
        <v>0.53922693396013155</v>
      </c>
      <c r="Z33" s="59">
        <v>0.53789486726457136</v>
      </c>
      <c r="AA33" s="59">
        <v>0.46604437766146339</v>
      </c>
      <c r="AB33" s="59">
        <v>0.50068013761625363</v>
      </c>
      <c r="AC33" s="59">
        <v>0.48791028574415851</v>
      </c>
      <c r="AD33" s="59">
        <v>0.51093880259640889</v>
      </c>
      <c r="AE33" s="59">
        <v>0.51057622774967903</v>
      </c>
      <c r="AF33" s="59">
        <v>0.52751304806561883</v>
      </c>
      <c r="AG33" s="59">
        <v>0.53614449095329997</v>
      </c>
      <c r="AH33" s="59">
        <v>0.50438611136807587</v>
      </c>
      <c r="AI33" s="59">
        <v>0.45859229080289976</v>
      </c>
      <c r="AJ33" s="59">
        <v>0.44938658923538416</v>
      </c>
      <c r="AK33" s="59">
        <v>0.49553315626795519</v>
      </c>
      <c r="AL33" s="59">
        <v>0.54408366093034566</v>
      </c>
      <c r="AM33" s="59">
        <v>0.52039579486839438</v>
      </c>
      <c r="AN33" s="59">
        <v>0.60183984088231279</v>
      </c>
      <c r="AO33" s="59">
        <v>0.61951597189898755</v>
      </c>
      <c r="AP33" s="59">
        <v>0.61657589939649871</v>
      </c>
      <c r="AQ33" s="59">
        <v>0.65740802012211208</v>
      </c>
      <c r="AR33" s="59">
        <v>0.64820925441771871</v>
      </c>
      <c r="AS33" s="59">
        <v>0.7150898395709151</v>
      </c>
      <c r="AT33" s="59">
        <v>0.85716398376649627</v>
      </c>
      <c r="AU33" s="59">
        <v>0.84573527090289069</v>
      </c>
      <c r="AV33" s="59">
        <v>0.82282724533482354</v>
      </c>
      <c r="AW33" s="59">
        <v>0.87308466704516952</v>
      </c>
      <c r="AX33" s="59">
        <v>0.7504264962545818</v>
      </c>
      <c r="AY33" s="59">
        <v>0.70329332599762995</v>
      </c>
      <c r="AZ33" s="59">
        <v>0.69025522022516606</v>
      </c>
      <c r="BA33" s="59">
        <v>0.66052783105768842</v>
      </c>
      <c r="BB33" s="59">
        <v>0.63499517262058358</v>
      </c>
      <c r="BC33" s="59">
        <v>0.58255906436879223</v>
      </c>
      <c r="BD33" s="59">
        <v>0.57387131794374868</v>
      </c>
      <c r="BE33" s="59">
        <v>0.55954682278441292</v>
      </c>
      <c r="BF33" s="59">
        <v>0.53755835938036078</v>
      </c>
      <c r="BG33" s="59">
        <v>0.54554700957278535</v>
      </c>
      <c r="BH33" s="59">
        <v>0.54991202864693878</v>
      </c>
      <c r="BI33" s="59">
        <v>0.5905139977110152</v>
      </c>
      <c r="BJ33" s="59">
        <v>0.5707709421944861</v>
      </c>
      <c r="BK33" s="59">
        <v>0.55111107651189439</v>
      </c>
      <c r="BL33" s="59">
        <v>0.54306304413344098</v>
      </c>
      <c r="BM33" s="59">
        <v>0.53988300577644865</v>
      </c>
      <c r="BN33" s="59">
        <v>0.66992233085288433</v>
      </c>
      <c r="BO33" s="59">
        <v>0.70089379136943519</v>
      </c>
      <c r="BP33" s="59">
        <v>0.68845352518297309</v>
      </c>
      <c r="BQ33" s="59">
        <v>0.62702334484665811</v>
      </c>
      <c r="BR33" s="59">
        <v>0.57861037342755461</v>
      </c>
      <c r="BS33" s="59">
        <v>0.54890056917514152</v>
      </c>
      <c r="BT33" s="59">
        <v>0.52444622390912288</v>
      </c>
      <c r="BU33" s="59">
        <v>0.52029837027510473</v>
      </c>
      <c r="BV33" s="59">
        <v>0.55201904631107335</v>
      </c>
      <c r="BW33" s="59">
        <v>0.58083719193291805</v>
      </c>
      <c r="BX33" s="59">
        <v>0.57242787151831398</v>
      </c>
      <c r="BY33" s="59">
        <v>0.55352909070111578</v>
      </c>
      <c r="BZ33" s="59">
        <v>0.54711660519786065</v>
      </c>
      <c r="CA33" s="59">
        <v>0.63025897202545622</v>
      </c>
      <c r="CB33" s="59">
        <v>0.61912841282407982</v>
      </c>
      <c r="CC33" s="59">
        <v>0.64003805206091069</v>
      </c>
      <c r="CD33" s="59">
        <v>0.57316587610134451</v>
      </c>
      <c r="CE33" s="59">
        <v>0.56409684421212758</v>
      </c>
      <c r="CF33" s="59">
        <v>0.53655057639391113</v>
      </c>
      <c r="CG33" s="59">
        <v>0.54738718022509969</v>
      </c>
      <c r="CH33" s="59">
        <v>0.55349277106017991</v>
      </c>
      <c r="CI33" s="59">
        <v>0.54789912365154525</v>
      </c>
      <c r="CJ33" s="59">
        <v>0.5018920331499197</v>
      </c>
      <c r="CK33" s="59">
        <v>0.44436015032356557</v>
      </c>
      <c r="CL33" s="59">
        <v>0.42170937995395064</v>
      </c>
      <c r="CM33" s="59">
        <v>0.39875644755839984</v>
      </c>
      <c r="CN33" s="59">
        <v>0.34173207495334434</v>
      </c>
      <c r="CO33" s="59">
        <v>0.2223224086061521</v>
      </c>
      <c r="CP33" s="59">
        <v>0.22408063447973497</v>
      </c>
      <c r="CQ33" s="59">
        <v>0.2217902032248103</v>
      </c>
      <c r="CR33" s="59">
        <v>0.25203183670176205</v>
      </c>
      <c r="CS33" s="59">
        <v>0.25491594132966161</v>
      </c>
      <c r="CT33" s="59">
        <v>0.28570783464447497</v>
      </c>
      <c r="CU33" s="426">
        <v>0.28687636708020592</v>
      </c>
      <c r="CV33" s="426">
        <v>0.19385557047526947</v>
      </c>
      <c r="CW33" s="426">
        <v>0.67411446863628277</v>
      </c>
      <c r="CX33" s="426">
        <v>0.7572322892403881</v>
      </c>
      <c r="CY33" s="426">
        <v>0.3341434583203699</v>
      </c>
      <c r="CZ33" s="426">
        <v>0.34580898573290947</v>
      </c>
      <c r="DA33" s="426">
        <v>0.34923355076076668</v>
      </c>
    </row>
    <row r="34" spans="1:105" ht="15" customHeight="1" x14ac:dyDescent="0.25">
      <c r="A34" s="54"/>
      <c r="B34" s="48" t="s">
        <v>59</v>
      </c>
      <c r="C34" s="55"/>
      <c r="D34" s="57"/>
      <c r="E34" s="52">
        <v>3.0469400667321125</v>
      </c>
      <c r="F34" s="53">
        <v>2.7495817115599506</v>
      </c>
      <c r="G34" s="53">
        <v>2.8496767070926889</v>
      </c>
      <c r="H34" s="53">
        <v>2.0990763095652865</v>
      </c>
      <c r="I34" s="53">
        <v>1.9471281745695526</v>
      </c>
      <c r="J34" s="53">
        <v>1.6929222425620134</v>
      </c>
      <c r="K34" s="53">
        <v>1.6366363601144216</v>
      </c>
      <c r="L34" s="53">
        <v>1.6572092874020956</v>
      </c>
      <c r="M34" s="53">
        <v>1.8261791719334926</v>
      </c>
      <c r="N34" s="53">
        <v>1.9906712501081754</v>
      </c>
      <c r="O34" s="53">
        <v>1.9829597524776335</v>
      </c>
      <c r="P34" s="53">
        <v>1.7375146548039784</v>
      </c>
      <c r="Q34" s="53">
        <v>1.6878963333799606</v>
      </c>
      <c r="R34" s="53">
        <v>1.8599513543778614</v>
      </c>
      <c r="S34" s="53">
        <v>1.8192857831782223</v>
      </c>
      <c r="T34" s="53">
        <v>1.798012619772988</v>
      </c>
      <c r="U34" s="53">
        <v>1.7160324721587419</v>
      </c>
      <c r="V34" s="53">
        <v>1.8308130409569252</v>
      </c>
      <c r="W34" s="53">
        <v>1.7155901467483057</v>
      </c>
      <c r="X34" s="53">
        <v>1.7142408203900019</v>
      </c>
      <c r="Y34" s="53">
        <v>1.6251734444625441</v>
      </c>
      <c r="Z34" s="53">
        <v>1.3861271386681184</v>
      </c>
      <c r="AA34" s="53">
        <v>1.2538885188160946</v>
      </c>
      <c r="AB34" s="53">
        <v>1.301589153338117</v>
      </c>
      <c r="AC34" s="53">
        <v>1.2660160582030697</v>
      </c>
      <c r="AD34" s="53">
        <v>1.292075876943114</v>
      </c>
      <c r="AE34" s="53">
        <v>1.2214447280548684</v>
      </c>
      <c r="AF34" s="53">
        <v>1.2199019378365787</v>
      </c>
      <c r="AG34" s="53">
        <v>1.2043362864916374</v>
      </c>
      <c r="AH34" s="53">
        <v>1.1567748971592064</v>
      </c>
      <c r="AI34" s="53">
        <v>1.13363723865191</v>
      </c>
      <c r="AJ34" s="53">
        <v>1.1086084706933026</v>
      </c>
      <c r="AK34" s="53">
        <v>1.1839968048413929</v>
      </c>
      <c r="AL34" s="53">
        <v>1.1859880472517281</v>
      </c>
      <c r="AM34" s="53">
        <v>1.1875028782663113</v>
      </c>
      <c r="AN34" s="53">
        <v>1.721266251592259</v>
      </c>
      <c r="AO34" s="53">
        <v>1.9026805156504414</v>
      </c>
      <c r="AP34" s="53">
        <v>1.8963234057295746</v>
      </c>
      <c r="AQ34" s="53">
        <v>1.9407035489708397</v>
      </c>
      <c r="AR34" s="53">
        <v>1.9416188557768694</v>
      </c>
      <c r="AS34" s="53">
        <v>1.9050733140472083</v>
      </c>
      <c r="AT34" s="53">
        <v>2.3119986305021505</v>
      </c>
      <c r="AU34" s="53">
        <v>2.2748347508561126</v>
      </c>
      <c r="AV34" s="53">
        <v>2.1847581706072252</v>
      </c>
      <c r="AW34" s="53">
        <v>2.1717698637958431</v>
      </c>
      <c r="AX34" s="53">
        <v>1.9143704573077254</v>
      </c>
      <c r="AY34" s="53">
        <v>1.86749361265818</v>
      </c>
      <c r="AZ34" s="53">
        <v>1.8137213990075185</v>
      </c>
      <c r="BA34" s="53">
        <v>1.7261667576301476</v>
      </c>
      <c r="BB34" s="53">
        <v>1.6969214705809981</v>
      </c>
      <c r="BC34" s="53">
        <v>1.6370648993768031</v>
      </c>
      <c r="BD34" s="53">
        <v>1.7123044786682757</v>
      </c>
      <c r="BE34" s="53">
        <v>1.7015594530654099</v>
      </c>
      <c r="BF34" s="53">
        <v>1.7247002673125209</v>
      </c>
      <c r="BG34" s="53">
        <v>1.706742854770301</v>
      </c>
      <c r="BH34" s="53">
        <v>1.8222354868492556</v>
      </c>
      <c r="BI34" s="53">
        <v>1.8786288355299952</v>
      </c>
      <c r="BJ34" s="53">
        <v>1.9013236520383325</v>
      </c>
      <c r="BK34" s="53">
        <v>1.8501053287190181</v>
      </c>
      <c r="BL34" s="53">
        <v>1.788955086943675</v>
      </c>
      <c r="BM34" s="53">
        <v>1.6918031858124662</v>
      </c>
      <c r="BN34" s="53">
        <v>1.8754513708681451</v>
      </c>
      <c r="BO34" s="53">
        <v>2.1692814784717962</v>
      </c>
      <c r="BP34" s="53">
        <v>1.5530147512630086</v>
      </c>
      <c r="BQ34" s="53">
        <v>1.6300812066112873</v>
      </c>
      <c r="BR34" s="53">
        <v>1.5435773897545908</v>
      </c>
      <c r="BS34" s="53">
        <v>1.4747323767415639</v>
      </c>
      <c r="BT34" s="53">
        <v>1.4042281355986037</v>
      </c>
      <c r="BU34" s="53">
        <v>1.3743683190225073</v>
      </c>
      <c r="BV34" s="53">
        <v>1.3683478178421697</v>
      </c>
      <c r="BW34" s="53">
        <v>1.3665404281538533</v>
      </c>
      <c r="BX34" s="53">
        <v>1.3487619178028525</v>
      </c>
      <c r="BY34" s="53">
        <v>1.1473938448839442</v>
      </c>
      <c r="BZ34" s="53">
        <v>1.1182832009352182</v>
      </c>
      <c r="CA34" s="53">
        <v>1.2034076875573023</v>
      </c>
      <c r="CB34" s="53">
        <v>1.1103069483782668</v>
      </c>
      <c r="CC34" s="53">
        <v>1.124626416445927</v>
      </c>
      <c r="CD34" s="53">
        <v>1.080796422846459</v>
      </c>
      <c r="CE34" s="53">
        <v>1.1868923636218376</v>
      </c>
      <c r="CF34" s="53">
        <v>1.2242327288498209</v>
      </c>
      <c r="CG34" s="53">
        <v>1.160042994566733</v>
      </c>
      <c r="CH34" s="53">
        <v>1.1787021397004622</v>
      </c>
      <c r="CI34" s="53">
        <v>1.184425309114016</v>
      </c>
      <c r="CJ34" s="53">
        <v>1.1254754414240873</v>
      </c>
      <c r="CK34" s="53">
        <v>0.9825710005192263</v>
      </c>
      <c r="CL34" s="53">
        <v>0.95079474668087616</v>
      </c>
      <c r="CM34" s="53">
        <v>0.90471028500079387</v>
      </c>
      <c r="CN34" s="53">
        <v>0.75941062920938684</v>
      </c>
      <c r="CO34" s="53">
        <v>0.60987472163662493</v>
      </c>
      <c r="CP34" s="53">
        <v>0.72205647835007281</v>
      </c>
      <c r="CQ34" s="53">
        <v>0.6860535927761775</v>
      </c>
      <c r="CR34" s="53">
        <v>0.72565809650320734</v>
      </c>
      <c r="CS34" s="53">
        <v>0.75122999859768647</v>
      </c>
      <c r="CT34" s="53">
        <v>0.85547245280929463</v>
      </c>
      <c r="CU34" s="53">
        <v>0.83987720420348322</v>
      </c>
      <c r="CV34" s="53">
        <v>0.93581396052571786</v>
      </c>
      <c r="CW34" s="53">
        <v>1.4858351098181639</v>
      </c>
      <c r="CX34" s="53">
        <v>1.5873163801802073</v>
      </c>
      <c r="CY34" s="53">
        <v>1.1815510112762848</v>
      </c>
      <c r="CZ34" s="53">
        <v>1.2474141140447847</v>
      </c>
      <c r="DA34" s="53">
        <v>1.1806090271221572</v>
      </c>
    </row>
    <row r="35" spans="1:105" ht="15" customHeight="1" x14ac:dyDescent="0.25">
      <c r="A35" s="64"/>
      <c r="B35" s="65"/>
      <c r="C35" s="65" t="s">
        <v>6</v>
      </c>
      <c r="D35" s="66" t="s">
        <v>60</v>
      </c>
      <c r="E35" s="67">
        <v>1.4961185064260225</v>
      </c>
      <c r="F35" s="68">
        <v>1.7965909882283988</v>
      </c>
      <c r="G35" s="68">
        <v>2.1466246639916284</v>
      </c>
      <c r="H35" s="68">
        <v>2.5388030497188825</v>
      </c>
      <c r="I35" s="68">
        <v>2.9860194018812791</v>
      </c>
      <c r="J35" s="68">
        <v>2.9997557443132528</v>
      </c>
      <c r="K35" s="68">
        <v>2.9250258155657032</v>
      </c>
      <c r="L35" s="68">
        <v>3.0120074096067597</v>
      </c>
      <c r="M35" s="68">
        <v>3.7053975504945726</v>
      </c>
      <c r="N35" s="68">
        <v>3.6227319017534398</v>
      </c>
      <c r="O35" s="68">
        <v>3.5775787394308964</v>
      </c>
      <c r="P35" s="68">
        <v>3.3758046488310538</v>
      </c>
      <c r="Q35" s="68">
        <v>3.4003434167665665</v>
      </c>
      <c r="R35" s="68">
        <v>3.2932735703427305</v>
      </c>
      <c r="S35" s="68">
        <v>3.2247603841200596</v>
      </c>
      <c r="T35" s="68">
        <v>3.2751192251794508</v>
      </c>
      <c r="U35" s="68">
        <v>3.177239776236799</v>
      </c>
      <c r="V35" s="68">
        <v>3.0084460727131623</v>
      </c>
      <c r="W35" s="68">
        <v>2.9476269273160209</v>
      </c>
      <c r="X35" s="68">
        <v>2.8823278439556823</v>
      </c>
      <c r="Y35" s="68">
        <v>2.8146451222246003</v>
      </c>
      <c r="Z35" s="68">
        <v>2.698273906225034</v>
      </c>
      <c r="AA35" s="68">
        <v>2.6573820081471453</v>
      </c>
      <c r="AB35" s="68">
        <v>2.7287243552403866</v>
      </c>
      <c r="AC35" s="68">
        <v>2.690571046471208</v>
      </c>
      <c r="AD35" s="68">
        <v>2.646132903621532</v>
      </c>
      <c r="AE35" s="68">
        <v>2.5356754597466802</v>
      </c>
      <c r="AF35" s="68">
        <v>2.7917025992206774</v>
      </c>
      <c r="AG35" s="68">
        <v>2.4055449783493676</v>
      </c>
      <c r="AH35" s="68">
        <v>2.3427480189150702</v>
      </c>
      <c r="AI35" s="68">
        <v>2.2743155764379703</v>
      </c>
      <c r="AJ35" s="68">
        <v>2.2429896373733174</v>
      </c>
      <c r="AK35" s="68">
        <v>2.2744973322364919</v>
      </c>
      <c r="AL35" s="68">
        <v>1.862699618361189</v>
      </c>
      <c r="AM35" s="68">
        <v>1.8588163309528696</v>
      </c>
      <c r="AN35" s="68">
        <v>1.8393775406358088</v>
      </c>
      <c r="AO35" s="68">
        <v>1.8295639988147594</v>
      </c>
      <c r="AP35" s="68">
        <v>1.8189637357021331</v>
      </c>
      <c r="AQ35" s="68">
        <v>1.7578812845346052</v>
      </c>
      <c r="AR35" s="68">
        <v>1.6520637933622426</v>
      </c>
      <c r="AS35" s="68">
        <v>1.7223916700072026</v>
      </c>
      <c r="AT35" s="68">
        <v>1.7083895149529651</v>
      </c>
      <c r="AU35" s="68">
        <v>1.6439443567376772</v>
      </c>
      <c r="AV35" s="68">
        <v>1.5999668257348536</v>
      </c>
      <c r="AW35" s="68">
        <v>1.5486898205172634</v>
      </c>
      <c r="AX35" s="68">
        <v>1.1618451773502487</v>
      </c>
      <c r="AY35" s="68">
        <v>1.1346878074881459</v>
      </c>
      <c r="AZ35" s="68">
        <v>1.1146926755534727</v>
      </c>
      <c r="BA35" s="68">
        <v>1.106695479967537</v>
      </c>
      <c r="BB35" s="68">
        <v>1.0896718396478362</v>
      </c>
      <c r="BC35" s="68">
        <v>1.0814639383306879</v>
      </c>
      <c r="BD35" s="68">
        <v>1.0672237024021995</v>
      </c>
      <c r="BE35" s="68">
        <v>1.0460609989930769</v>
      </c>
      <c r="BF35" s="68">
        <v>1.0272789589031119</v>
      </c>
      <c r="BG35" s="68">
        <v>1.0027102012476119</v>
      </c>
      <c r="BH35" s="68">
        <v>0.99283296121557874</v>
      </c>
      <c r="BI35" s="68">
        <v>0.9226705717002136</v>
      </c>
      <c r="BJ35" s="68">
        <v>0.9204850978433694</v>
      </c>
      <c r="BK35" s="68">
        <v>0.91698921516845244</v>
      </c>
      <c r="BL35" s="68">
        <v>0.91123705698267754</v>
      </c>
      <c r="BM35" s="68">
        <v>0.95788050884274023</v>
      </c>
      <c r="BN35" s="68">
        <v>0.95626803650584769</v>
      </c>
      <c r="BO35" s="68">
        <v>0.93871738610415112</v>
      </c>
      <c r="BP35" s="68">
        <v>0.91019888953387473</v>
      </c>
      <c r="BQ35" s="68">
        <v>0.90454274529643586</v>
      </c>
      <c r="BR35" s="68">
        <v>0.90427518193247836</v>
      </c>
      <c r="BS35" s="68">
        <v>0.98011769505654334</v>
      </c>
      <c r="BT35" s="68">
        <v>0.86590075797717081</v>
      </c>
      <c r="BU35" s="68">
        <v>0.85399091045819142</v>
      </c>
      <c r="BV35" s="68">
        <v>0.84179041905144225</v>
      </c>
      <c r="BW35" s="68">
        <v>0.83006043316698974</v>
      </c>
      <c r="BX35" s="68">
        <v>0.8132703480631045</v>
      </c>
      <c r="BY35" s="68">
        <v>0.78667433840181011</v>
      </c>
      <c r="BZ35" s="68">
        <v>0.75738118346656536</v>
      </c>
      <c r="CA35" s="68">
        <v>0.71731038576006723</v>
      </c>
      <c r="CB35" s="68">
        <v>0.71865807197552234</v>
      </c>
      <c r="CC35" s="68">
        <v>0.70720380245961467</v>
      </c>
      <c r="CD35" s="68">
        <v>0.70800155072221871</v>
      </c>
      <c r="CE35" s="68">
        <v>0.70130779871069227</v>
      </c>
      <c r="CF35" s="68">
        <v>0.73494212335721765</v>
      </c>
      <c r="CG35" s="68">
        <v>0.75279068666135063</v>
      </c>
      <c r="CH35" s="68">
        <v>0.76407667530233314</v>
      </c>
      <c r="CI35" s="68">
        <v>0.75377711067124475</v>
      </c>
      <c r="CJ35" s="68">
        <v>0.71670092210960168</v>
      </c>
      <c r="CK35" s="68">
        <v>0.68209150489858361</v>
      </c>
      <c r="CL35" s="68">
        <v>0.64835625926836737</v>
      </c>
      <c r="CM35" s="68">
        <v>0.61821919865037878</v>
      </c>
      <c r="CN35" s="68">
        <v>0.58393499360200762</v>
      </c>
      <c r="CO35" s="68">
        <v>0.55841877032926035</v>
      </c>
      <c r="CP35" s="68">
        <v>0.52141361725860103</v>
      </c>
      <c r="CQ35" s="68">
        <v>0.50461229469330326</v>
      </c>
      <c r="CR35" s="68">
        <v>0.49532897924028207</v>
      </c>
      <c r="CS35" s="68">
        <v>0.49032145144464345</v>
      </c>
      <c r="CT35" s="68">
        <v>0.47250799778654018</v>
      </c>
      <c r="CU35" s="428">
        <v>0.46281857858662895</v>
      </c>
      <c r="CV35" s="428">
        <v>0.45451475504527739</v>
      </c>
      <c r="CW35" s="428">
        <v>0.44458031665910142</v>
      </c>
      <c r="CX35" s="428">
        <v>0.42601465939923772</v>
      </c>
      <c r="CY35" s="428">
        <v>0.41477404953980218</v>
      </c>
      <c r="CZ35" s="428">
        <v>0.40734932903605914</v>
      </c>
      <c r="DA35" s="428">
        <v>0.39758411173127456</v>
      </c>
    </row>
    <row r="36" spans="1:105"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2.0703891053580673E-2</v>
      </c>
      <c r="AV36" s="68">
        <v>0.11530503143565983</v>
      </c>
      <c r="AW36" s="68">
        <v>0.21982708162616854</v>
      </c>
      <c r="AX36" s="68">
        <v>0.29010957256727454</v>
      </c>
      <c r="AY36" s="68">
        <v>0.37263605008145967</v>
      </c>
      <c r="AZ36" s="68">
        <v>0.41930604048006764</v>
      </c>
      <c r="BA36" s="68">
        <v>0.43328568930532879</v>
      </c>
      <c r="BB36" s="68">
        <v>0.46030082822786655</v>
      </c>
      <c r="BC36" s="68">
        <v>0.47188140183113081</v>
      </c>
      <c r="BD36" s="68">
        <v>0.49426654114705915</v>
      </c>
      <c r="BE36" s="68">
        <v>0.49768325332377833</v>
      </c>
      <c r="BF36" s="68">
        <v>0.53927376733136134</v>
      </c>
      <c r="BG36" s="68">
        <v>0.30838841338814132</v>
      </c>
      <c r="BH36" s="68">
        <v>0.18564915553019867</v>
      </c>
      <c r="BI36" s="68">
        <v>0.22684347198072388</v>
      </c>
      <c r="BJ36" s="68">
        <v>0.22330063630089259</v>
      </c>
      <c r="BK36" s="68">
        <v>0.22788965682221418</v>
      </c>
      <c r="BL36" s="68">
        <v>0.18280606739055225</v>
      </c>
      <c r="BM36" s="68">
        <v>0.21392234708681188</v>
      </c>
      <c r="BN36" s="68">
        <v>0.18921224290927033</v>
      </c>
      <c r="BO36" s="68">
        <v>0.21460255147516755</v>
      </c>
      <c r="BP36" s="68">
        <v>0.21045744644802078</v>
      </c>
      <c r="BQ36" s="68">
        <v>0.24834833573882734</v>
      </c>
      <c r="BR36" s="68">
        <v>0.24380333423224421</v>
      </c>
      <c r="BS36" s="68">
        <v>0.29535345689644604</v>
      </c>
      <c r="BT36" s="68">
        <v>0.29105797432711367</v>
      </c>
      <c r="BU36" s="68">
        <v>0.3219130523779492</v>
      </c>
      <c r="BV36" s="68">
        <v>0.36707185278283855</v>
      </c>
      <c r="BW36" s="68">
        <v>8.4633050082751349E-2</v>
      </c>
      <c r="BX36" s="68">
        <v>0.19311219854446379</v>
      </c>
      <c r="BY36" s="68">
        <v>0.31529396246480818</v>
      </c>
      <c r="BZ36" s="68">
        <v>0.38598414084325533</v>
      </c>
      <c r="CA36" s="68">
        <v>0.43190751086244622</v>
      </c>
      <c r="CB36" s="68">
        <v>0.32897508392966668</v>
      </c>
      <c r="CC36" s="68">
        <v>0.15106164596760632</v>
      </c>
      <c r="CD36" s="68">
        <v>2.3674487961675927E-2</v>
      </c>
      <c r="CE36" s="68">
        <v>1.9331468646158589E-2</v>
      </c>
      <c r="CF36" s="68">
        <v>0</v>
      </c>
      <c r="CG36" s="68">
        <v>0</v>
      </c>
      <c r="CH36" s="68">
        <v>3.192502824223814E-2</v>
      </c>
      <c r="CI36" s="68">
        <v>0.16991318771219596</v>
      </c>
      <c r="CJ36" s="68">
        <v>0.35998918550721098</v>
      </c>
      <c r="CK36" s="68">
        <v>0.64527246276870176</v>
      </c>
      <c r="CL36" s="68">
        <v>0.66198026024412437</v>
      </c>
      <c r="CM36" s="68">
        <v>1.1343771844820578</v>
      </c>
      <c r="CN36" s="68">
        <v>1.2680813681398249</v>
      </c>
      <c r="CO36" s="68">
        <v>1.4447576067002477</v>
      </c>
      <c r="CP36" s="68">
        <v>1.7909663444500796</v>
      </c>
      <c r="CQ36" s="68">
        <v>2.2483408583412925</v>
      </c>
      <c r="CR36" s="68">
        <v>1.9981003987216903</v>
      </c>
      <c r="CS36" s="68">
        <v>1.6432484278059507</v>
      </c>
      <c r="CT36" s="68">
        <v>1.2928977555637533</v>
      </c>
      <c r="CU36" s="428">
        <v>1.3989797082830309</v>
      </c>
      <c r="CV36" s="428">
        <v>0.74146668628441592</v>
      </c>
      <c r="CW36" s="428">
        <v>0.54201078570799366</v>
      </c>
      <c r="CX36" s="428">
        <v>0.44697282205029554</v>
      </c>
      <c r="CY36" s="428">
        <v>0.39990171196407603</v>
      </c>
      <c r="CZ36" s="428">
        <v>0.14816888457117783</v>
      </c>
      <c r="DA36" s="428">
        <v>0.19425088551089334</v>
      </c>
    </row>
    <row r="37" spans="1:105" ht="15" customHeight="1" x14ac:dyDescent="0.25">
      <c r="A37" s="64"/>
      <c r="B37" s="69" t="s">
        <v>14</v>
      </c>
      <c r="C37" s="65"/>
      <c r="D37" s="66"/>
      <c r="E37" s="70">
        <v>4.5430585731581354</v>
      </c>
      <c r="F37" s="71">
        <v>4.5461726997883503</v>
      </c>
      <c r="G37" s="71">
        <v>4.9963013710843178</v>
      </c>
      <c r="H37" s="71">
        <v>4.6378793592841685</v>
      </c>
      <c r="I37" s="71">
        <v>4.9331475764508319</v>
      </c>
      <c r="J37" s="71">
        <v>4.6926779868752666</v>
      </c>
      <c r="K37" s="71">
        <v>4.5616621756801248</v>
      </c>
      <c r="L37" s="71">
        <v>4.6692166970088556</v>
      </c>
      <c r="M37" s="71">
        <v>5.5315767224280643</v>
      </c>
      <c r="N37" s="71">
        <v>5.6134031518616148</v>
      </c>
      <c r="O37" s="71">
        <v>5.5605384919085292</v>
      </c>
      <c r="P37" s="71">
        <v>5.1133193036350315</v>
      </c>
      <c r="Q37" s="71">
        <v>5.0882397501465269</v>
      </c>
      <c r="R37" s="71">
        <v>5.1532249247205915</v>
      </c>
      <c r="S37" s="71">
        <v>5.0440461672982817</v>
      </c>
      <c r="T37" s="71">
        <v>5.0731318449524387</v>
      </c>
      <c r="U37" s="71">
        <v>4.8932722483955411</v>
      </c>
      <c r="V37" s="71">
        <v>4.8392591136700878</v>
      </c>
      <c r="W37" s="71">
        <v>4.6632170740643266</v>
      </c>
      <c r="X37" s="71">
        <v>4.5965686643456838</v>
      </c>
      <c r="Y37" s="71">
        <v>4.4398185666871441</v>
      </c>
      <c r="Z37" s="71">
        <v>4.0844010448931529</v>
      </c>
      <c r="AA37" s="71">
        <v>3.9112705269632397</v>
      </c>
      <c r="AB37" s="71">
        <v>4.0303135085785033</v>
      </c>
      <c r="AC37" s="71">
        <v>3.956587104674278</v>
      </c>
      <c r="AD37" s="71">
        <v>3.9382087805646457</v>
      </c>
      <c r="AE37" s="71">
        <v>3.7571201878015485</v>
      </c>
      <c r="AF37" s="71">
        <v>4.0116045370572557</v>
      </c>
      <c r="AG37" s="71">
        <v>3.6098812648410048</v>
      </c>
      <c r="AH37" s="71">
        <v>3.4995229160742767</v>
      </c>
      <c r="AI37" s="71">
        <v>3.4079528150898803</v>
      </c>
      <c r="AJ37" s="71">
        <v>3.3515981080666197</v>
      </c>
      <c r="AK37" s="71">
        <v>3.4584941370778846</v>
      </c>
      <c r="AL37" s="71">
        <v>3.0486876656129169</v>
      </c>
      <c r="AM37" s="71">
        <v>3.0463192092191811</v>
      </c>
      <c r="AN37" s="71">
        <v>3.5606437922280678</v>
      </c>
      <c r="AO37" s="71">
        <v>3.7322445144652003</v>
      </c>
      <c r="AP37" s="71">
        <v>3.7152871414317077</v>
      </c>
      <c r="AQ37" s="71">
        <v>3.698584833505445</v>
      </c>
      <c r="AR37" s="71">
        <v>3.5936826491391125</v>
      </c>
      <c r="AS37" s="71">
        <v>3.6274649840544106</v>
      </c>
      <c r="AT37" s="71">
        <v>4.020388145455116</v>
      </c>
      <c r="AU37" s="71">
        <v>3.9394829986473701</v>
      </c>
      <c r="AV37" s="71">
        <v>3.9000300277777384</v>
      </c>
      <c r="AW37" s="71">
        <v>3.9402867659392751</v>
      </c>
      <c r="AX37" s="71">
        <v>3.3663252072252488</v>
      </c>
      <c r="AY37" s="71">
        <v>3.3748174702277853</v>
      </c>
      <c r="AZ37" s="71">
        <v>3.3477201150410583</v>
      </c>
      <c r="BA37" s="71">
        <v>3.266147926903014</v>
      </c>
      <c r="BB37" s="71">
        <v>3.2468941384567009</v>
      </c>
      <c r="BC37" s="71">
        <v>3.1904102395386214</v>
      </c>
      <c r="BD37" s="71">
        <v>3.2737947222175343</v>
      </c>
      <c r="BE37" s="71">
        <v>3.2453037053822653</v>
      </c>
      <c r="BF37" s="71">
        <v>3.2912529935469941</v>
      </c>
      <c r="BG37" s="71">
        <v>3.0178414694060547</v>
      </c>
      <c r="BH37" s="71">
        <v>3.0007176035950329</v>
      </c>
      <c r="BI37" s="71">
        <v>3.0281428792109328</v>
      </c>
      <c r="BJ37" s="71">
        <v>3.0451093861825944</v>
      </c>
      <c r="BK37" s="71">
        <v>2.994984200709685</v>
      </c>
      <c r="BL37" s="71">
        <v>2.8829982113169046</v>
      </c>
      <c r="BM37" s="71">
        <v>2.8636060417420182</v>
      </c>
      <c r="BN37" s="71">
        <v>3.0209316502832628</v>
      </c>
      <c r="BO37" s="71">
        <v>3.322601416051115</v>
      </c>
      <c r="BP37" s="71">
        <v>2.6736710872449043</v>
      </c>
      <c r="BQ37" s="71">
        <v>2.7829722876465506</v>
      </c>
      <c r="BR37" s="71">
        <v>2.6916559059193137</v>
      </c>
      <c r="BS37" s="71">
        <v>2.7502035286945534</v>
      </c>
      <c r="BT37" s="71">
        <v>2.561186867902888</v>
      </c>
      <c r="BU37" s="71">
        <v>2.5502722818586476</v>
      </c>
      <c r="BV37" s="71">
        <v>2.5772100896764507</v>
      </c>
      <c r="BW37" s="71">
        <v>2.2812339114035947</v>
      </c>
      <c r="BX37" s="71">
        <v>2.3551444644104209</v>
      </c>
      <c r="BY37" s="71">
        <v>2.2493621457505624</v>
      </c>
      <c r="BZ37" s="71">
        <v>2.2616485252450387</v>
      </c>
      <c r="CA37" s="71">
        <v>2.3526255841798154</v>
      </c>
      <c r="CB37" s="71">
        <v>2.1579401042834561</v>
      </c>
      <c r="CC37" s="71">
        <v>1.9828918648731479</v>
      </c>
      <c r="CD37" s="71">
        <v>1.8124724615303536</v>
      </c>
      <c r="CE37" s="71">
        <v>1.9075316309786885</v>
      </c>
      <c r="CF37" s="71">
        <v>1.9591748522070387</v>
      </c>
      <c r="CG37" s="71">
        <v>1.9128336812280839</v>
      </c>
      <c r="CH37" s="71">
        <v>1.9747038432450335</v>
      </c>
      <c r="CI37" s="71">
        <v>2.1081156074974565</v>
      </c>
      <c r="CJ37" s="71">
        <v>2.2021655490408998</v>
      </c>
      <c r="CK37" s="71">
        <v>2.3099349681865116</v>
      </c>
      <c r="CL37" s="71">
        <v>2.2611312661933676</v>
      </c>
      <c r="CM37" s="71">
        <v>2.6573066681332302</v>
      </c>
      <c r="CN37" s="71">
        <v>2.6114269909512196</v>
      </c>
      <c r="CO37" s="71">
        <v>2.6130510986661331</v>
      </c>
      <c r="CP37" s="71">
        <v>3.0344364400587533</v>
      </c>
      <c r="CQ37" s="71">
        <v>3.4390067458107736</v>
      </c>
      <c r="CR37" s="71">
        <v>3.2190874744651792</v>
      </c>
      <c r="CS37" s="71">
        <v>2.8847998778482808</v>
      </c>
      <c r="CT37" s="71">
        <v>2.6208782061595879</v>
      </c>
      <c r="CU37" s="71">
        <v>2.7016754910731433</v>
      </c>
      <c r="CV37" s="71">
        <v>2.1317954018554115</v>
      </c>
      <c r="CW37" s="71">
        <v>2.4724262121852583</v>
      </c>
      <c r="CX37" s="71">
        <v>2.4603038616297401</v>
      </c>
      <c r="CY37" s="71">
        <v>1.996226772780163</v>
      </c>
      <c r="CZ37" s="71">
        <v>1.8029323276520217</v>
      </c>
      <c r="DA37" s="71">
        <v>1.7724440243643254</v>
      </c>
    </row>
    <row r="38" spans="1:105"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29"/>
      <c r="CV38" s="429"/>
      <c r="CW38" s="429"/>
      <c r="CX38" s="429"/>
      <c r="CY38" s="429"/>
      <c r="CZ38" s="429"/>
      <c r="DA38" s="429"/>
    </row>
    <row r="39" spans="1:105" ht="15" customHeight="1" x14ac:dyDescent="0.25">
      <c r="A39" s="76" t="s">
        <v>61</v>
      </c>
      <c r="B39" s="69"/>
      <c r="C39" s="69"/>
      <c r="D39" s="77"/>
      <c r="E39" s="70">
        <v>10.622236267900542</v>
      </c>
      <c r="F39" s="71">
        <v>13.005982579323494</v>
      </c>
      <c r="G39" s="71">
        <v>14.395633653568062</v>
      </c>
      <c r="H39" s="71">
        <v>18.328524718050115</v>
      </c>
      <c r="I39" s="71">
        <v>22.516934006710777</v>
      </c>
      <c r="J39" s="71">
        <v>24.472572142986895</v>
      </c>
      <c r="K39" s="71">
        <v>24.778132406476612</v>
      </c>
      <c r="L39" s="71">
        <v>26.004096158157488</v>
      </c>
      <c r="M39" s="71">
        <v>26.552605732542055</v>
      </c>
      <c r="N39" s="71">
        <v>27.827587716997492</v>
      </c>
      <c r="O39" s="71">
        <v>27.501299268261441</v>
      </c>
      <c r="P39" s="71">
        <v>27.39009734524544</v>
      </c>
      <c r="Q39" s="71">
        <v>27.072772237246806</v>
      </c>
      <c r="R39" s="71">
        <v>27.744442481250744</v>
      </c>
      <c r="S39" s="71">
        <v>27.514832294019108</v>
      </c>
      <c r="T39" s="71">
        <v>27.05038470772072</v>
      </c>
      <c r="U39" s="71">
        <v>26.83239236102018</v>
      </c>
      <c r="V39" s="71">
        <v>27.568560920039992</v>
      </c>
      <c r="W39" s="71">
        <v>28.336558329983042</v>
      </c>
      <c r="X39" s="71">
        <v>28.497214434990131</v>
      </c>
      <c r="Y39" s="71">
        <v>28.984325153915847</v>
      </c>
      <c r="Z39" s="71">
        <v>30.301999996102285</v>
      </c>
      <c r="AA39" s="71">
        <v>30.222936066592805</v>
      </c>
      <c r="AB39" s="71">
        <v>29.627614653266441</v>
      </c>
      <c r="AC39" s="71">
        <v>27.881830861628327</v>
      </c>
      <c r="AD39" s="71">
        <v>28.016268075584321</v>
      </c>
      <c r="AE39" s="71">
        <v>27.690560555859495</v>
      </c>
      <c r="AF39" s="71">
        <v>27.493368649763443</v>
      </c>
      <c r="AG39" s="71">
        <v>27.053258013687941</v>
      </c>
      <c r="AH39" s="71">
        <v>27.191948814715438</v>
      </c>
      <c r="AI39" s="71">
        <v>26.688012095470121</v>
      </c>
      <c r="AJ39" s="71">
        <v>26.057803937791448</v>
      </c>
      <c r="AK39" s="71">
        <v>26.007313763358695</v>
      </c>
      <c r="AL39" s="71">
        <v>26.238436857590703</v>
      </c>
      <c r="AM39" s="71">
        <v>26.022558352071528</v>
      </c>
      <c r="AN39" s="71">
        <v>26.69426426832386</v>
      </c>
      <c r="AO39" s="71">
        <v>26.585503330530635</v>
      </c>
      <c r="AP39" s="71">
        <v>27.773956714643543</v>
      </c>
      <c r="AQ39" s="71">
        <v>28.002723072943493</v>
      </c>
      <c r="AR39" s="71">
        <v>27.90144478453163</v>
      </c>
      <c r="AS39" s="71">
        <v>28.001562144890197</v>
      </c>
      <c r="AT39" s="71">
        <v>29.550565540292173</v>
      </c>
      <c r="AU39" s="71">
        <v>28.492324159113185</v>
      </c>
      <c r="AV39" s="71">
        <v>27.411181288505194</v>
      </c>
      <c r="AW39" s="71">
        <v>27.447602261654879</v>
      </c>
      <c r="AX39" s="71">
        <v>27.187360220980999</v>
      </c>
      <c r="AY39" s="71">
        <v>26.735074316289058</v>
      </c>
      <c r="AZ39" s="71">
        <v>26.091929199569254</v>
      </c>
      <c r="BA39" s="71">
        <v>25.69023075230713</v>
      </c>
      <c r="BB39" s="71">
        <v>25.980794151007792</v>
      </c>
      <c r="BC39" s="71">
        <v>26.557661239782949</v>
      </c>
      <c r="BD39" s="71">
        <v>26.021177962610203</v>
      </c>
      <c r="BE39" s="71">
        <v>27.133472994506491</v>
      </c>
      <c r="BF39" s="71">
        <v>27.800612786401818</v>
      </c>
      <c r="BG39" s="71">
        <v>28.046525594637611</v>
      </c>
      <c r="BH39" s="71">
        <v>28.293052372684624</v>
      </c>
      <c r="BI39" s="71">
        <v>28.716746317413978</v>
      </c>
      <c r="BJ39" s="71">
        <v>28.909590034885646</v>
      </c>
      <c r="BK39" s="71">
        <v>28.907337918875442</v>
      </c>
      <c r="BL39" s="71">
        <v>29.39707450225912</v>
      </c>
      <c r="BM39" s="71">
        <v>30.155142445094828</v>
      </c>
      <c r="BN39" s="71">
        <v>29.084862345221378</v>
      </c>
      <c r="BO39" s="71">
        <v>30.235905156014216</v>
      </c>
      <c r="BP39" s="71">
        <v>30.152591673244807</v>
      </c>
      <c r="BQ39" s="71">
        <v>30.682371310818802</v>
      </c>
      <c r="BR39" s="71">
        <v>30.527087507441959</v>
      </c>
      <c r="BS39" s="71">
        <v>31.128004068258818</v>
      </c>
      <c r="BT39" s="71">
        <v>30.327016484687842</v>
      </c>
      <c r="BU39" s="71">
        <v>31.038079473835055</v>
      </c>
      <c r="BV39" s="71">
        <v>31.480884688827022</v>
      </c>
      <c r="BW39" s="71">
        <v>32.224820548009767</v>
      </c>
      <c r="BX39" s="71">
        <v>33.341083985815736</v>
      </c>
      <c r="BY39" s="71">
        <v>34.100608532269369</v>
      </c>
      <c r="BZ39" s="71">
        <v>33.449664095266854</v>
      </c>
      <c r="CA39" s="71">
        <v>34.474779595195514</v>
      </c>
      <c r="CB39" s="71">
        <v>34.697716352735867</v>
      </c>
      <c r="CC39" s="71">
        <v>34.370358712023872</v>
      </c>
      <c r="CD39" s="71">
        <v>33.600049971528321</v>
      </c>
      <c r="CE39" s="71">
        <v>35.377504181240639</v>
      </c>
      <c r="CF39" s="71">
        <v>38.058178412110557</v>
      </c>
      <c r="CG39" s="71">
        <v>40.508731975354692</v>
      </c>
      <c r="CH39" s="71">
        <v>41.696165088714707</v>
      </c>
      <c r="CI39" s="71">
        <v>41.738775771243461</v>
      </c>
      <c r="CJ39" s="71">
        <v>41.104574740579849</v>
      </c>
      <c r="CK39" s="71">
        <v>40.070188238249962</v>
      </c>
      <c r="CL39" s="71">
        <v>38.524983138565652</v>
      </c>
      <c r="CM39" s="71">
        <v>38.418090996227413</v>
      </c>
      <c r="CN39" s="71">
        <v>36.564352188583022</v>
      </c>
      <c r="CO39" s="71">
        <v>36.626948476044184</v>
      </c>
      <c r="CP39" s="71">
        <v>36.658546488361196</v>
      </c>
      <c r="CQ39" s="71">
        <v>36.353085635867927</v>
      </c>
      <c r="CR39" s="71">
        <v>37.162329066668775</v>
      </c>
      <c r="CS39" s="71">
        <v>37.374457452089182</v>
      </c>
      <c r="CT39" s="71">
        <v>37.713614322266992</v>
      </c>
      <c r="CU39" s="71">
        <v>38.725918854569166</v>
      </c>
      <c r="CV39" s="71">
        <v>39.988336650923671</v>
      </c>
      <c r="CW39" s="71">
        <v>41.191671102425488</v>
      </c>
      <c r="CX39" s="71">
        <v>41.787280814958635</v>
      </c>
      <c r="CY39" s="71">
        <v>42.208015950269747</v>
      </c>
      <c r="CZ39" s="71">
        <v>43.56410257885247</v>
      </c>
      <c r="DA39" s="71">
        <v>45.778828590860847</v>
      </c>
    </row>
    <row r="40" spans="1:105" ht="15" customHeight="1" x14ac:dyDescent="0.25">
      <c r="A40" s="78" t="s">
        <v>74</v>
      </c>
      <c r="B40" s="69"/>
      <c r="C40" s="65"/>
      <c r="D40" s="66"/>
      <c r="E40" s="70">
        <v>14.226476777576396</v>
      </c>
      <c r="F40" s="71">
        <v>17.007506155807249</v>
      </c>
      <c r="G40" s="71">
        <v>18.655981001029513</v>
      </c>
      <c r="H40" s="71">
        <v>23.99418149857863</v>
      </c>
      <c r="I40" s="71">
        <v>28.391110897803689</v>
      </c>
      <c r="J40" s="71">
        <v>30.076486686047595</v>
      </c>
      <c r="K40" s="71">
        <v>30.597219817094008</v>
      </c>
      <c r="L40" s="71">
        <v>31.684490592546211</v>
      </c>
      <c r="M40" s="71">
        <v>32.125219731074722</v>
      </c>
      <c r="N40" s="71">
        <v>34.076457658689073</v>
      </c>
      <c r="O40" s="71">
        <v>33.740399093747143</v>
      </c>
      <c r="P40" s="71">
        <v>33.480193592908599</v>
      </c>
      <c r="Q40" s="71">
        <v>32.65949218786745</v>
      </c>
      <c r="R40" s="71">
        <v>32.785672375689792</v>
      </c>
      <c r="S40" s="71">
        <v>32.625056978810179</v>
      </c>
      <c r="T40" s="71">
        <v>32.523076516757037</v>
      </c>
      <c r="U40" s="71">
        <v>31.794021532651019</v>
      </c>
      <c r="V40" s="71">
        <v>32.483005578568985</v>
      </c>
      <c r="W40" s="71">
        <v>34.093740168214126</v>
      </c>
      <c r="X40" s="71">
        <v>33.801206029613041</v>
      </c>
      <c r="Y40" s="71">
        <v>33.793751971703514</v>
      </c>
      <c r="Z40" s="71">
        <v>34.656872610995507</v>
      </c>
      <c r="AA40" s="71">
        <v>35.518967242394851</v>
      </c>
      <c r="AB40" s="71">
        <v>35.025046494831926</v>
      </c>
      <c r="AC40" s="71">
        <v>32.781201303893823</v>
      </c>
      <c r="AD40" s="71">
        <v>32.548322818591956</v>
      </c>
      <c r="AE40" s="71">
        <v>32.95430630109157</v>
      </c>
      <c r="AF40" s="71">
        <v>33.204509957453716</v>
      </c>
      <c r="AG40" s="71">
        <v>31.918482284212807</v>
      </c>
      <c r="AH40" s="71">
        <v>30.915663638777342</v>
      </c>
      <c r="AI40" s="71">
        <v>30.211867030963425</v>
      </c>
      <c r="AJ40" s="71">
        <v>29.560314329315297</v>
      </c>
      <c r="AK40" s="71">
        <v>29.591353448250228</v>
      </c>
      <c r="AL40" s="71">
        <v>29.573741764631752</v>
      </c>
      <c r="AM40" s="71">
        <v>29.411639155459053</v>
      </c>
      <c r="AN40" s="71">
        <v>30.02078226201963</v>
      </c>
      <c r="AO40" s="71">
        <v>29.837866004307479</v>
      </c>
      <c r="AP40" s="71">
        <v>31.719636497048313</v>
      </c>
      <c r="AQ40" s="71">
        <v>32.99117566581274</v>
      </c>
      <c r="AR40" s="71">
        <v>32.359373474551653</v>
      </c>
      <c r="AS40" s="71">
        <v>32.066571162110421</v>
      </c>
      <c r="AT40" s="71">
        <v>33.38759649816798</v>
      </c>
      <c r="AU40" s="71">
        <v>31.276610721363891</v>
      </c>
      <c r="AV40" s="71">
        <v>29.967576595650581</v>
      </c>
      <c r="AW40" s="71">
        <v>30.004756210388251</v>
      </c>
      <c r="AX40" s="71">
        <v>30.732772228040346</v>
      </c>
      <c r="AY40" s="71">
        <v>29.368010544161745</v>
      </c>
      <c r="AZ40" s="71">
        <v>28.635776480358466</v>
      </c>
      <c r="BA40" s="71">
        <v>28.209192580447723</v>
      </c>
      <c r="BB40" s="71">
        <v>29.763459083468678</v>
      </c>
      <c r="BC40" s="71">
        <v>29.943156026786898</v>
      </c>
      <c r="BD40" s="71">
        <v>29.158094443932914</v>
      </c>
      <c r="BE40" s="71">
        <v>30.103409291889648</v>
      </c>
      <c r="BF40" s="71">
        <v>31.500555269534321</v>
      </c>
      <c r="BG40" s="71">
        <v>30.945956792768666</v>
      </c>
      <c r="BH40" s="71">
        <v>30.86887357812811</v>
      </c>
      <c r="BI40" s="71">
        <v>31.316944168645389</v>
      </c>
      <c r="BJ40" s="71">
        <v>32.323043433762756</v>
      </c>
      <c r="BK40" s="71">
        <v>31.914119181010342</v>
      </c>
      <c r="BL40" s="71">
        <v>32.348922486766099</v>
      </c>
      <c r="BM40" s="71">
        <v>33.685177401224728</v>
      </c>
      <c r="BN40" s="71">
        <v>32.746259429873902</v>
      </c>
      <c r="BO40" s="71">
        <v>33.806402582851639</v>
      </c>
      <c r="BP40" s="71">
        <v>33.676826561931755</v>
      </c>
      <c r="BQ40" s="71">
        <v>34.302904607690714</v>
      </c>
      <c r="BR40" s="71">
        <v>33.924638201759791</v>
      </c>
      <c r="BS40" s="71">
        <v>34.476006507557464</v>
      </c>
      <c r="BT40" s="71">
        <v>33.605512970675761</v>
      </c>
      <c r="BU40" s="71">
        <v>34.489311188694472</v>
      </c>
      <c r="BV40" s="71">
        <v>34.611414261752103</v>
      </c>
      <c r="BW40" s="71">
        <v>34.56461534801533</v>
      </c>
      <c r="BX40" s="71">
        <v>35.807832264148921</v>
      </c>
      <c r="BY40" s="71">
        <v>36.694298352356995</v>
      </c>
      <c r="BZ40" s="71">
        <v>36.042245839797182</v>
      </c>
      <c r="CA40" s="71">
        <v>37.325057234513267</v>
      </c>
      <c r="CB40" s="71">
        <v>39.855010208744439</v>
      </c>
      <c r="CC40" s="71">
        <v>39.151755154243602</v>
      </c>
      <c r="CD40" s="71">
        <v>37.523268415996959</v>
      </c>
      <c r="CE40" s="71">
        <v>39.606888623140797</v>
      </c>
      <c r="CF40" s="71">
        <v>42.797475857559192</v>
      </c>
      <c r="CG40" s="71">
        <v>46.090212077646797</v>
      </c>
      <c r="CH40" s="71">
        <v>45.545983439343296</v>
      </c>
      <c r="CI40" s="71">
        <v>46.349764041023619</v>
      </c>
      <c r="CJ40" s="71">
        <v>45.612077668859889</v>
      </c>
      <c r="CK40" s="71">
        <v>44.625987983442563</v>
      </c>
      <c r="CL40" s="71">
        <v>42.140841423683035</v>
      </c>
      <c r="CM40" s="71">
        <v>42.754368814708002</v>
      </c>
      <c r="CN40" s="71">
        <v>40.845432988076929</v>
      </c>
      <c r="CO40" s="71">
        <v>40.613849447908535</v>
      </c>
      <c r="CP40" s="71">
        <v>40.465683335380895</v>
      </c>
      <c r="CQ40" s="71">
        <v>40.944028243135079</v>
      </c>
      <c r="CR40" s="71">
        <v>41.608796913707643</v>
      </c>
      <c r="CS40" s="71">
        <v>41.501227935956884</v>
      </c>
      <c r="CT40" s="71">
        <v>41.26415118035802</v>
      </c>
      <c r="CU40" s="71">
        <v>42.537802839965003</v>
      </c>
      <c r="CV40" s="71">
        <v>43.246793266656212</v>
      </c>
      <c r="CW40" s="71">
        <v>44.221478662508389</v>
      </c>
      <c r="CX40" s="71">
        <v>44.454728125778139</v>
      </c>
      <c r="CY40" s="71">
        <v>45.212043438969978</v>
      </c>
      <c r="CZ40" s="71">
        <v>46.160785655103624</v>
      </c>
      <c r="DA40" s="71">
        <v>48.324841989390386</v>
      </c>
    </row>
    <row r="41" spans="1:105" ht="15" customHeight="1" x14ac:dyDescent="0.25">
      <c r="A41" s="79" t="s">
        <v>80</v>
      </c>
      <c r="B41" s="80"/>
      <c r="C41" s="81"/>
      <c r="D41" s="82"/>
      <c r="E41" s="83">
        <v>12.462248513517459</v>
      </c>
      <c r="F41" s="84">
        <v>15.036761612564387</v>
      </c>
      <c r="G41" s="84">
        <v>16.726625906875068</v>
      </c>
      <c r="H41" s="84">
        <v>21.431415135283022</v>
      </c>
      <c r="I41" s="84">
        <v>26.428871982849728</v>
      </c>
      <c r="J41" s="84">
        <v>28.65101491598908</v>
      </c>
      <c r="K41" s="84">
        <v>28.870294807177448</v>
      </c>
      <c r="L41" s="84">
        <v>30.057570676638417</v>
      </c>
      <c r="M41" s="84">
        <v>30.740112053430206</v>
      </c>
      <c r="N41" s="84">
        <v>32.393390611545904</v>
      </c>
      <c r="O41" s="84">
        <v>31.859209103228359</v>
      </c>
      <c r="P41" s="84">
        <v>31.516283301084624</v>
      </c>
      <c r="Q41" s="84">
        <v>30.834256741300663</v>
      </c>
      <c r="R41" s="84">
        <v>31.475662160397682</v>
      </c>
      <c r="S41" s="84">
        <v>30.910898752763384</v>
      </c>
      <c r="T41" s="84">
        <v>30.440945748149346</v>
      </c>
      <c r="U41" s="84">
        <v>30.100221567398926</v>
      </c>
      <c r="V41" s="84">
        <v>30.695907200015753</v>
      </c>
      <c r="W41" s="84">
        <v>31.396857998561178</v>
      </c>
      <c r="X41" s="84">
        <v>31.539187935970748</v>
      </c>
      <c r="Y41" s="84">
        <v>31.95917275652107</v>
      </c>
      <c r="Z41" s="84">
        <v>33.260881393151863</v>
      </c>
      <c r="AA41" s="84">
        <v>33.164830362172879</v>
      </c>
      <c r="AB41" s="84">
        <v>32.628510881505868</v>
      </c>
      <c r="AC41" s="84">
        <v>30.860827957918968</v>
      </c>
      <c r="AD41" s="84">
        <v>30.978474756202672</v>
      </c>
      <c r="AE41" s="84">
        <v>30.543727086978606</v>
      </c>
      <c r="AF41" s="84">
        <v>30.652499575298179</v>
      </c>
      <c r="AG41" s="84">
        <v>29.806093264167171</v>
      </c>
      <c r="AH41" s="84">
        <v>29.871329514312478</v>
      </c>
      <c r="AI41" s="84">
        <v>29.285722236617605</v>
      </c>
      <c r="AJ41" s="84">
        <v>28.616829346427586</v>
      </c>
      <c r="AK41" s="84">
        <v>28.655057668896461</v>
      </c>
      <c r="AL41" s="84">
        <v>28.456935311613581</v>
      </c>
      <c r="AM41" s="84">
        <v>28.605965353167186</v>
      </c>
      <c r="AN41" s="84">
        <v>29.249343626889441</v>
      </c>
      <c r="AO41" s="84">
        <v>29.133510479057446</v>
      </c>
      <c r="AP41" s="84">
        <v>30.36309221923802</v>
      </c>
      <c r="AQ41" s="84">
        <v>32.655294696641953</v>
      </c>
      <c r="AR41" s="84">
        <v>31.998133620043699</v>
      </c>
      <c r="AS41" s="84">
        <v>31.762844647551187</v>
      </c>
      <c r="AT41" s="84">
        <v>32.23254143723662</v>
      </c>
      <c r="AU41" s="84">
        <v>30.74164204946636</v>
      </c>
      <c r="AV41" s="84">
        <v>29.684464861635064</v>
      </c>
      <c r="AW41" s="84">
        <v>29.762550804830472</v>
      </c>
      <c r="AX41" s="84">
        <v>29.130415886281302</v>
      </c>
      <c r="AY41" s="84">
        <v>28.708800916831688</v>
      </c>
      <c r="AZ41" s="84">
        <v>28.094821465163804</v>
      </c>
      <c r="BA41" s="84">
        <v>27.688953289530538</v>
      </c>
      <c r="BB41" s="84">
        <v>28.016468063220852</v>
      </c>
      <c r="BC41" s="84">
        <v>28.570926897073939</v>
      </c>
      <c r="BD41" s="84">
        <v>28.052044939919391</v>
      </c>
      <c r="BE41" s="84">
        <v>29.141296845996305</v>
      </c>
      <c r="BF41" s="84">
        <v>29.774743514482221</v>
      </c>
      <c r="BG41" s="84">
        <v>29.826198070665072</v>
      </c>
      <c r="BH41" s="84">
        <v>30.050186963852386</v>
      </c>
      <c r="BI41" s="84">
        <v>30.504684333596753</v>
      </c>
      <c r="BJ41" s="84">
        <v>30.979351931345999</v>
      </c>
      <c r="BK41" s="84">
        <v>30.946935134299636</v>
      </c>
      <c r="BL41" s="84">
        <v>31.399730509216962</v>
      </c>
      <c r="BM41" s="84">
        <v>32.840316035674725</v>
      </c>
      <c r="BN41" s="84">
        <v>31.7610269298847</v>
      </c>
      <c r="BO41" s="84">
        <v>32.954568422754591</v>
      </c>
      <c r="BP41" s="84">
        <v>32.860139837493506</v>
      </c>
      <c r="BQ41" s="84">
        <v>33.484169498048509</v>
      </c>
      <c r="BR41" s="84">
        <v>33.278391359857473</v>
      </c>
      <c r="BS41" s="84">
        <v>33.971691545096299</v>
      </c>
      <c r="BT41" s="84">
        <v>33.058191688737843</v>
      </c>
      <c r="BU41" s="84">
        <v>33.766053597282841</v>
      </c>
      <c r="BV41" s="84">
        <v>34.19813530298876</v>
      </c>
      <c r="BW41" s="84">
        <v>34.484316016667847</v>
      </c>
      <c r="BX41" s="84">
        <v>35.734724525054247</v>
      </c>
      <c r="BY41" s="84">
        <v>36.598766919679782</v>
      </c>
      <c r="BZ41" s="84">
        <v>35.957545321303634</v>
      </c>
      <c r="CA41" s="84">
        <v>37.036375329862068</v>
      </c>
      <c r="CB41" s="84">
        <v>39.514645413842601</v>
      </c>
      <c r="CC41" s="84">
        <v>38.774756376755199</v>
      </c>
      <c r="CD41" s="84">
        <v>37.495901017909162</v>
      </c>
      <c r="CE41" s="84">
        <v>39.250689757294992</v>
      </c>
      <c r="CF41" s="84">
        <v>42.137005988325242</v>
      </c>
      <c r="CG41" s="84">
        <v>44.704406706074842</v>
      </c>
      <c r="CH41" s="84">
        <v>45.53007849983905</v>
      </c>
      <c r="CI41" s="84">
        <v>45.717296562219587</v>
      </c>
      <c r="CJ41" s="84">
        <v>44.955640689958422</v>
      </c>
      <c r="CK41" s="84">
        <v>44.08614635324394</v>
      </c>
      <c r="CL41" s="84">
        <v>42.107385161750713</v>
      </c>
      <c r="CM41" s="84">
        <v>42.346697175886668</v>
      </c>
      <c r="CN41" s="84">
        <v>40.365542523242908</v>
      </c>
      <c r="CO41" s="84">
        <v>40.30877863568508</v>
      </c>
      <c r="CP41" s="84">
        <v>40.446888145729865</v>
      </c>
      <c r="CQ41" s="84">
        <v>40.659070095866227</v>
      </c>
      <c r="CR41" s="84">
        <v>41.296876754284575</v>
      </c>
      <c r="CS41" s="84">
        <v>41.202515377613238</v>
      </c>
      <c r="CT41" s="84">
        <v>41.245489454971249</v>
      </c>
      <c r="CU41" s="84">
        <v>42.25772746612467</v>
      </c>
      <c r="CV41" s="84">
        <v>42.935384768348705</v>
      </c>
      <c r="CW41" s="84">
        <v>43.981879555344698</v>
      </c>
      <c r="CX41" s="84">
        <v>44.430683871608593</v>
      </c>
      <c r="CY41" s="84">
        <v>44.843690063610978</v>
      </c>
      <c r="CZ41" s="84">
        <v>45.94999665282041</v>
      </c>
      <c r="DA41" s="84">
        <v>48.222627116832797</v>
      </c>
    </row>
    <row r="42" spans="1:105"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30"/>
      <c r="CV42" s="430"/>
      <c r="CW42" s="430"/>
      <c r="CX42" s="430"/>
      <c r="CY42" s="430"/>
      <c r="CZ42" s="430"/>
      <c r="DA42" s="430"/>
    </row>
    <row r="43" spans="1:105" ht="15" customHeight="1" x14ac:dyDescent="0.25">
      <c r="A43" s="64"/>
      <c r="B43" s="65" t="s">
        <v>4</v>
      </c>
      <c r="C43" s="65" t="s">
        <v>62</v>
      </c>
      <c r="D43" s="66"/>
      <c r="E43" s="67">
        <v>1.6013864451438955</v>
      </c>
      <c r="F43" s="68">
        <v>1.8884840699043406</v>
      </c>
      <c r="G43" s="68">
        <v>2.2293531125725909</v>
      </c>
      <c r="H43" s="68">
        <v>2.9558780502803828</v>
      </c>
      <c r="I43" s="68">
        <v>3.7197750566270664</v>
      </c>
      <c r="J43" s="68">
        <v>3.9724144025552093</v>
      </c>
      <c r="K43" s="68">
        <v>3.8915642721874319</v>
      </c>
      <c r="L43" s="68">
        <v>3.9735137602520969</v>
      </c>
      <c r="M43" s="68">
        <v>4.5863267966116279</v>
      </c>
      <c r="N43" s="68">
        <v>4.7065942477950014</v>
      </c>
      <c r="O43" s="68">
        <v>4.4947264622280869</v>
      </c>
      <c r="P43" s="68">
        <v>4.2429820298078837</v>
      </c>
      <c r="Q43" s="68">
        <v>4.2466452917586928</v>
      </c>
      <c r="R43" s="68">
        <v>4.1067929035969968</v>
      </c>
      <c r="S43" s="68">
        <v>3.8372705335801589</v>
      </c>
      <c r="T43" s="68">
        <v>3.8230661051196759</v>
      </c>
      <c r="U43" s="68">
        <v>3.7078744265179928</v>
      </c>
      <c r="V43" s="68">
        <v>3.5432686831736624</v>
      </c>
      <c r="W43" s="68">
        <v>3.472826209720957</v>
      </c>
      <c r="X43" s="68">
        <v>3.4364726425475758</v>
      </c>
      <c r="Y43" s="68">
        <v>3.3682247421122815</v>
      </c>
      <c r="Z43" s="68">
        <v>3.3215334994289232</v>
      </c>
      <c r="AA43" s="68">
        <v>3.2906114536389328</v>
      </c>
      <c r="AB43" s="68">
        <v>3.3316541353256515</v>
      </c>
      <c r="AC43" s="68">
        <v>3.2821457892935899</v>
      </c>
      <c r="AD43" s="68">
        <v>3.2446631503254131</v>
      </c>
      <c r="AE43" s="68">
        <v>3.1146122820303059</v>
      </c>
      <c r="AF43" s="68">
        <v>3.3954792991519134</v>
      </c>
      <c r="AG43" s="68">
        <v>2.9551622842137606</v>
      </c>
      <c r="AH43" s="68">
        <v>2.8778330156396721</v>
      </c>
      <c r="AI43" s="68">
        <v>2.8024588098538734</v>
      </c>
      <c r="AJ43" s="68">
        <v>2.7553483356526964</v>
      </c>
      <c r="AK43" s="68">
        <v>2.8553119573600716</v>
      </c>
      <c r="AL43" s="68">
        <v>2.4254271636440214</v>
      </c>
      <c r="AM43" s="68">
        <v>2.4207136082373975</v>
      </c>
      <c r="AN43" s="68">
        <v>2.3977821153651564</v>
      </c>
      <c r="AO43" s="68">
        <v>2.3893144822722112</v>
      </c>
      <c r="AP43" s="68">
        <v>2.3686733121770849</v>
      </c>
      <c r="AQ43" s="68">
        <v>2.3244912505406563</v>
      </c>
      <c r="AR43" s="68">
        <v>2.2077774389025606</v>
      </c>
      <c r="AS43" s="68">
        <v>2.2669096091404795</v>
      </c>
      <c r="AT43" s="68">
        <v>2.2240260962302449</v>
      </c>
      <c r="AU43" s="68">
        <v>1.7831225895039757</v>
      </c>
      <c r="AV43" s="68">
        <v>1.7331033553349529</v>
      </c>
      <c r="AW43" s="68">
        <v>1.6750974973061259</v>
      </c>
      <c r="AX43" s="68">
        <v>1.246078125990971</v>
      </c>
      <c r="AY43" s="68">
        <v>1.2166432393131592</v>
      </c>
      <c r="AZ43" s="68">
        <v>1.2033419933187088</v>
      </c>
      <c r="BA43" s="68">
        <v>1.1943971806219624</v>
      </c>
      <c r="BB43" s="68">
        <v>1.1664448681786266</v>
      </c>
      <c r="BC43" s="68">
        <v>1.1543756289506624</v>
      </c>
      <c r="BD43" s="68">
        <v>1.1385959947289079</v>
      </c>
      <c r="BE43" s="68">
        <v>1.1239371921112007</v>
      </c>
      <c r="BF43" s="68">
        <v>1.0959945997230052</v>
      </c>
      <c r="BG43" s="68">
        <v>1.0683676226213543</v>
      </c>
      <c r="BH43" s="68">
        <v>1.0571473606586188</v>
      </c>
      <c r="BI43" s="68">
        <v>0.98555263479576227</v>
      </c>
      <c r="BJ43" s="68">
        <v>0.97536576288204413</v>
      </c>
      <c r="BK43" s="68">
        <v>0.9702793226598907</v>
      </c>
      <c r="BL43" s="68">
        <v>0.96536116632323243</v>
      </c>
      <c r="BM43" s="68">
        <v>0.99504843692380751</v>
      </c>
      <c r="BN43" s="68">
        <v>0.98826503150891087</v>
      </c>
      <c r="BO43" s="68">
        <v>0.96906171800914609</v>
      </c>
      <c r="BP43" s="68">
        <v>0.93985499033518649</v>
      </c>
      <c r="BQ43" s="68">
        <v>0.93309147497446854</v>
      </c>
      <c r="BR43" s="68">
        <v>0.92974647260535648</v>
      </c>
      <c r="BS43" s="68">
        <v>1.0046898140203169</v>
      </c>
      <c r="BT43" s="68">
        <v>0.88987487544332589</v>
      </c>
      <c r="BU43" s="68">
        <v>0.87714253214026794</v>
      </c>
      <c r="BV43" s="68">
        <v>0.86304548784448387</v>
      </c>
      <c r="BW43" s="68">
        <v>0.85074295747199391</v>
      </c>
      <c r="BX43" s="68">
        <v>0.83327492444606654</v>
      </c>
      <c r="BY43" s="68">
        <v>0.80076860635752012</v>
      </c>
      <c r="BZ43" s="68">
        <v>0.77037005954872639</v>
      </c>
      <c r="CA43" s="68">
        <v>0.73001713785427047</v>
      </c>
      <c r="CB43" s="68">
        <v>0.73068067922670188</v>
      </c>
      <c r="CC43" s="68">
        <v>0.71874186569804144</v>
      </c>
      <c r="CD43" s="68">
        <v>0.71920971464635852</v>
      </c>
      <c r="CE43" s="68">
        <v>0.71240999581917153</v>
      </c>
      <c r="CF43" s="68">
        <v>0.74539574522814556</v>
      </c>
      <c r="CG43" s="68">
        <v>0.76289160464042538</v>
      </c>
      <c r="CH43" s="68">
        <v>0.76918909738718277</v>
      </c>
      <c r="CI43" s="68">
        <v>0.76061543237555118</v>
      </c>
      <c r="CJ43" s="68">
        <v>0.72273081763399816</v>
      </c>
      <c r="CK43" s="68">
        <v>0.68764397682885614</v>
      </c>
      <c r="CL43" s="68">
        <v>0.65515791460753092</v>
      </c>
      <c r="CM43" s="68">
        <v>0.62468374738575083</v>
      </c>
      <c r="CN43" s="68">
        <v>0.5914131470198184</v>
      </c>
      <c r="CO43" s="68">
        <v>0.56547195197009925</v>
      </c>
      <c r="CP43" s="68">
        <v>0.52695129821448439</v>
      </c>
      <c r="CQ43" s="68">
        <v>0.50971591992424004</v>
      </c>
      <c r="CR43" s="68">
        <v>0.50033871345137837</v>
      </c>
      <c r="CS43" s="68">
        <v>0.49527800822547946</v>
      </c>
      <c r="CT43" s="68">
        <v>0.47749627952888901</v>
      </c>
      <c r="CU43" s="428">
        <v>0.46767413699186228</v>
      </c>
      <c r="CV43" s="428">
        <v>0.45937310133001624</v>
      </c>
      <c r="CW43" s="428">
        <v>0.44936319948927267</v>
      </c>
      <c r="CX43" s="428">
        <v>0.42877224126823033</v>
      </c>
      <c r="CY43" s="428">
        <v>0.41772400380485675</v>
      </c>
      <c r="CZ43" s="428">
        <v>0.40808963691672789</v>
      </c>
      <c r="DA43" s="428">
        <v>0.39831206435727773</v>
      </c>
    </row>
    <row r="44" spans="1:105"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0.2637785219795698</v>
      </c>
      <c r="AZ44" s="68">
        <v>0.25839215819275235</v>
      </c>
      <c r="BA44" s="68">
        <v>0.2547380475453736</v>
      </c>
      <c r="BB44" s="68">
        <v>0.25147942710365068</v>
      </c>
      <c r="BC44" s="68">
        <v>0.24888234394465619</v>
      </c>
      <c r="BD44" s="68">
        <v>0.43033286423406447</v>
      </c>
      <c r="BE44" s="68">
        <v>0.42057475079056283</v>
      </c>
      <c r="BF44" s="68">
        <v>0.4129494396637412</v>
      </c>
      <c r="BG44" s="68">
        <v>0.17429762493388753</v>
      </c>
      <c r="BH44" s="68">
        <v>0.10598461600854366</v>
      </c>
      <c r="BI44" s="68">
        <v>0.10435324811819228</v>
      </c>
      <c r="BJ44" s="68">
        <v>0.10272346169539247</v>
      </c>
      <c r="BK44" s="68">
        <v>0.10170099016939343</v>
      </c>
      <c r="BL44" s="68">
        <v>0.10067681009259877</v>
      </c>
      <c r="BM44" s="68">
        <v>9.8970035585398991E-2</v>
      </c>
      <c r="BN44" s="68">
        <v>0.22579059296118148</v>
      </c>
      <c r="BO44" s="68">
        <v>0.22174692124739218</v>
      </c>
      <c r="BP44" s="68">
        <v>0.1236666118382619</v>
      </c>
      <c r="BQ44" s="68">
        <v>0.12184816105673876</v>
      </c>
      <c r="BR44" s="68">
        <v>0.11961822835382886</v>
      </c>
      <c r="BS44" s="68">
        <v>8.1034740422021662E-2</v>
      </c>
      <c r="BT44" s="68">
        <v>7.9856209049303684E-2</v>
      </c>
      <c r="BU44" s="68">
        <v>7.851786587523242E-2</v>
      </c>
      <c r="BV44" s="68">
        <v>6.8537737745132654E-9</v>
      </c>
      <c r="BW44" s="68">
        <v>6.821321199317462E-9</v>
      </c>
      <c r="BX44" s="68">
        <v>6.7528350815942633E-9</v>
      </c>
      <c r="BY44" s="68">
        <v>5.5184687488406798E-9</v>
      </c>
      <c r="BZ44" s="68">
        <v>5.476867070058343E-9</v>
      </c>
      <c r="CA44" s="68">
        <v>0</v>
      </c>
      <c r="CB44" s="68">
        <v>0</v>
      </c>
      <c r="CC44" s="68">
        <v>0</v>
      </c>
      <c r="CD44" s="68">
        <v>0</v>
      </c>
      <c r="CE44" s="68">
        <v>1.3623318750198561E-10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28">
        <v>0</v>
      </c>
      <c r="CV44" s="428">
        <v>0</v>
      </c>
      <c r="CW44" s="428">
        <v>0</v>
      </c>
      <c r="CX44" s="428">
        <v>0</v>
      </c>
      <c r="CY44" s="428">
        <v>0</v>
      </c>
      <c r="CZ44" s="428">
        <v>0</v>
      </c>
      <c r="DA44" s="428">
        <v>0</v>
      </c>
    </row>
    <row r="45" spans="1:105" ht="15" customHeight="1" x14ac:dyDescent="0.25">
      <c r="A45" s="64"/>
      <c r="B45" s="65" t="s">
        <v>4</v>
      </c>
      <c r="C45" s="65" t="s">
        <v>22</v>
      </c>
      <c r="D45" s="66"/>
      <c r="E45" s="67">
        <v>4.2666862381177516E-3</v>
      </c>
      <c r="F45" s="68">
        <v>3.3016621530847492E-3</v>
      </c>
      <c r="G45" s="68">
        <v>2.6679455933549486E-3</v>
      </c>
      <c r="H45" s="68">
        <v>5.9619763872776989E-2</v>
      </c>
      <c r="I45" s="68">
        <v>0.67324207268658398</v>
      </c>
      <c r="J45" s="68">
        <v>0.66773998896990672</v>
      </c>
      <c r="K45" s="68">
        <v>5.1794566288523206E-2</v>
      </c>
      <c r="L45" s="68">
        <v>1.6091818908579313E-2</v>
      </c>
      <c r="M45" s="68">
        <v>0.57049924090605852</v>
      </c>
      <c r="N45" s="68">
        <v>1.2442349008201665</v>
      </c>
      <c r="O45" s="68">
        <v>0.94375128172514355</v>
      </c>
      <c r="P45" s="68">
        <v>1.0581328658114921</v>
      </c>
      <c r="Q45" s="68">
        <v>0.65934353548164548</v>
      </c>
      <c r="R45" s="68">
        <v>1.1716553987602689</v>
      </c>
      <c r="S45" s="68">
        <v>0.25102637518687948</v>
      </c>
      <c r="T45" s="68">
        <v>1.1177238681057977</v>
      </c>
      <c r="U45" s="68">
        <v>0.208564386667004</v>
      </c>
      <c r="V45" s="68">
        <v>1.2785072006242852</v>
      </c>
      <c r="W45" s="68">
        <v>0.67033651599499633</v>
      </c>
      <c r="X45" s="68">
        <v>2.7783651311861054E-2</v>
      </c>
      <c r="Y45" s="68">
        <v>0.72416831663149039</v>
      </c>
      <c r="Z45" s="68">
        <v>1.1152273359411524</v>
      </c>
      <c r="AA45" s="68">
        <v>2.5116996122744165E-2</v>
      </c>
      <c r="AB45" s="68">
        <v>2.3919069126109777E-2</v>
      </c>
      <c r="AC45" s="68">
        <v>3.0307309601659845E-2</v>
      </c>
      <c r="AD45" s="68">
        <v>0.53015691659416575</v>
      </c>
      <c r="AE45" s="68">
        <v>1.113624103110904</v>
      </c>
      <c r="AF45" s="68">
        <v>2.6026711884792365E-2</v>
      </c>
      <c r="AG45" s="68">
        <v>1.7656463018223014E-2</v>
      </c>
      <c r="AH45" s="68">
        <v>1.6098953690989879</v>
      </c>
      <c r="AI45" s="68">
        <v>0.34611276503874733</v>
      </c>
      <c r="AJ45" s="68">
        <v>0.15896244454220099</v>
      </c>
      <c r="AK45" s="68">
        <v>0.77337512541913578</v>
      </c>
      <c r="AL45" s="68">
        <v>1.094853797372596</v>
      </c>
      <c r="AM45" s="68">
        <v>0.1726270157363162</v>
      </c>
      <c r="AN45" s="68">
        <v>2.3626083032306677E-2</v>
      </c>
      <c r="AO45" s="68">
        <v>0.10948735322970499</v>
      </c>
      <c r="AP45" s="68">
        <v>1.2371878071586788</v>
      </c>
      <c r="AQ45" s="68">
        <v>0.7830508474576271</v>
      </c>
      <c r="AR45" s="68">
        <v>8.5703073403715649E-2</v>
      </c>
      <c r="AS45" s="68">
        <v>3.9895192826765333E-2</v>
      </c>
      <c r="AT45" s="68">
        <v>1.4702606330184171</v>
      </c>
      <c r="AU45" s="68">
        <v>3.4048099412594401E-2</v>
      </c>
      <c r="AV45" s="68">
        <v>4.0657017401203449E-2</v>
      </c>
      <c r="AW45" s="68">
        <v>4.7995718848771678E-2</v>
      </c>
      <c r="AX45" s="68">
        <v>0.34600976054201543</v>
      </c>
      <c r="AY45" s="68">
        <v>5.7913447722884155E-2</v>
      </c>
      <c r="AZ45" s="68">
        <v>5.7372159025215932E-2</v>
      </c>
      <c r="BA45" s="68">
        <v>5.5989373569489749E-2</v>
      </c>
      <c r="BB45" s="68">
        <v>0.56423928895077036</v>
      </c>
      <c r="BC45" s="68">
        <v>0.68921084009069544</v>
      </c>
      <c r="BD45" s="68">
        <v>4.4845143430033256E-2</v>
      </c>
      <c r="BE45" s="68">
        <v>4.4317001587971694E-2</v>
      </c>
      <c r="BF45" s="68">
        <v>0.87706527020990266</v>
      </c>
      <c r="BG45" s="68">
        <v>0.21487410897089135</v>
      </c>
      <c r="BH45" s="68">
        <v>0.42488475524853664</v>
      </c>
      <c r="BI45" s="68">
        <v>0.7405178245191667</v>
      </c>
      <c r="BJ45" s="68">
        <v>0.76654568143001145</v>
      </c>
      <c r="BK45" s="68">
        <v>0.45630978505605574</v>
      </c>
      <c r="BL45" s="68">
        <v>1.9398467649522359E-2</v>
      </c>
      <c r="BM45" s="68">
        <v>0.92069569961456665</v>
      </c>
      <c r="BN45" s="68">
        <v>1.455586167644058</v>
      </c>
      <c r="BO45" s="68">
        <v>1.0193234533487436</v>
      </c>
      <c r="BP45" s="68">
        <v>1.5338029096175367</v>
      </c>
      <c r="BQ45" s="68">
        <v>1.337945031333508</v>
      </c>
      <c r="BR45" s="68">
        <v>1.3878501751599361</v>
      </c>
      <c r="BS45" s="68">
        <v>0.91926795658759353</v>
      </c>
      <c r="BT45" s="68">
        <v>0.79367127958170658</v>
      </c>
      <c r="BU45" s="68">
        <v>0.92205460602469336</v>
      </c>
      <c r="BV45" s="68">
        <v>1.4777217315917612</v>
      </c>
      <c r="BW45" s="68">
        <v>1.3554545337912101</v>
      </c>
      <c r="BX45" s="68">
        <v>1.3811733987053731</v>
      </c>
      <c r="BY45" s="68">
        <v>1.3164728626251552</v>
      </c>
      <c r="BZ45" s="68">
        <v>1.6349612418011503</v>
      </c>
      <c r="CA45" s="68">
        <v>1.4925536649632076</v>
      </c>
      <c r="CB45" s="68">
        <v>1.5174224572649782</v>
      </c>
      <c r="CC45" s="68">
        <v>1.8803754210404866</v>
      </c>
      <c r="CD45" s="68">
        <v>1.6798922333284279</v>
      </c>
      <c r="CE45" s="68">
        <v>2.731670899714723</v>
      </c>
      <c r="CF45" s="68">
        <v>2.4596570496379622</v>
      </c>
      <c r="CG45" s="68">
        <v>2.7473107569721114</v>
      </c>
      <c r="CH45" s="68">
        <v>2.7406877709139565</v>
      </c>
      <c r="CI45" s="68">
        <v>2.5768986749781999</v>
      </c>
      <c r="CJ45" s="68">
        <v>2.4463771906879415</v>
      </c>
      <c r="CK45" s="68">
        <v>1.8575391321577175</v>
      </c>
      <c r="CL45" s="68">
        <v>2.3411205784842624</v>
      </c>
      <c r="CM45" s="68">
        <v>2.015285605822803</v>
      </c>
      <c r="CN45" s="68">
        <v>1.967414556005646</v>
      </c>
      <c r="CO45" s="68">
        <v>2.044534235343912</v>
      </c>
      <c r="CP45" s="68">
        <v>2.9268020874562191</v>
      </c>
      <c r="CQ45" s="68">
        <v>3.0731671231947528</v>
      </c>
      <c r="CR45" s="68">
        <v>3.1006037536382047</v>
      </c>
      <c r="CS45" s="68">
        <v>2.7648190266890911</v>
      </c>
      <c r="CT45" s="68">
        <v>2.8929200221214719</v>
      </c>
      <c r="CU45" s="428">
        <v>3.2569617004503373</v>
      </c>
      <c r="CV45" s="428">
        <v>3.201281196589445</v>
      </c>
      <c r="CW45" s="428">
        <v>3.1322177045921764</v>
      </c>
      <c r="CX45" s="428">
        <v>3.6908316521185829</v>
      </c>
      <c r="CY45" s="428">
        <v>2.5750045937519093</v>
      </c>
      <c r="CZ45" s="428">
        <v>3.0800407199205786</v>
      </c>
      <c r="DA45" s="428">
        <v>3.5578960943165572</v>
      </c>
    </row>
    <row r="46" spans="1:105" ht="15" customHeight="1" x14ac:dyDescent="0.25">
      <c r="A46" s="54"/>
      <c r="B46" s="55" t="s">
        <v>4</v>
      </c>
      <c r="C46" s="55" t="s">
        <v>63</v>
      </c>
      <c r="D46" s="57"/>
      <c r="E46" s="58">
        <v>0</v>
      </c>
      <c r="F46" s="59">
        <v>0</v>
      </c>
      <c r="G46" s="59">
        <v>0</v>
      </c>
      <c r="H46" s="59">
        <v>6.8785443374129326E-2</v>
      </c>
      <c r="I46" s="59">
        <v>0.376665168536085</v>
      </c>
      <c r="J46" s="59">
        <v>0.22310602923744541</v>
      </c>
      <c r="K46" s="59">
        <v>3.8380563709894899E-2</v>
      </c>
      <c r="L46" s="59">
        <v>3.3237027000848955E-2</v>
      </c>
      <c r="M46" s="59">
        <v>3.1518924693279993E-2</v>
      </c>
      <c r="N46" s="59">
        <v>3.4740998046286095E-2</v>
      </c>
      <c r="O46" s="59">
        <v>3.4600896363370284E-2</v>
      </c>
      <c r="P46" s="59">
        <v>3.3938212951334007E-2</v>
      </c>
      <c r="Q46" s="59">
        <v>3.0866396079234124E-2</v>
      </c>
      <c r="R46" s="59">
        <v>2.8546728635838878E-2</v>
      </c>
      <c r="S46" s="59">
        <v>2.9355090067651714E-2</v>
      </c>
      <c r="T46" s="59">
        <v>3.9086923706811466E-2</v>
      </c>
      <c r="U46" s="59">
        <v>4.6627947014766656E-2</v>
      </c>
      <c r="V46" s="59">
        <v>4.0310863937759865E-2</v>
      </c>
      <c r="W46" s="59">
        <v>4.5944876628586324E-2</v>
      </c>
      <c r="X46" s="59">
        <v>4.5670199992873403E-2</v>
      </c>
      <c r="Y46" s="59">
        <v>3.1529126432155434E-2</v>
      </c>
      <c r="Z46" s="59">
        <v>3.3266322447629587E-2</v>
      </c>
      <c r="AA46" s="59">
        <v>3.2739845461462733E-2</v>
      </c>
      <c r="AB46" s="59">
        <v>3.3991327327888225E-2</v>
      </c>
      <c r="AC46" s="59">
        <v>2.0410879038503325E-2</v>
      </c>
      <c r="AD46" s="59">
        <v>2.1791850102698088E-2</v>
      </c>
      <c r="AE46" s="59">
        <v>7.6326614947180745E-3</v>
      </c>
      <c r="AF46" s="59">
        <v>7.5645730278234439E-3</v>
      </c>
      <c r="AG46" s="59">
        <v>6.0335028344758726E-3</v>
      </c>
      <c r="AH46" s="59">
        <v>4.6992320239529345E-3</v>
      </c>
      <c r="AI46" s="59">
        <v>4.576173935613481E-3</v>
      </c>
      <c r="AJ46" s="59">
        <v>4.231448775646538E-3</v>
      </c>
      <c r="AK46" s="59">
        <v>7.7520897414028941E-3</v>
      </c>
      <c r="AL46" s="59">
        <v>5.9087820700718073E-3</v>
      </c>
      <c r="AM46" s="59">
        <v>5.7842747299317425E-3</v>
      </c>
      <c r="AN46" s="59">
        <v>5.0424712650491204E-3</v>
      </c>
      <c r="AO46" s="59">
        <v>4.3125751944659641E-3</v>
      </c>
      <c r="AP46" s="59">
        <v>2.9091600478494653E-4</v>
      </c>
      <c r="AQ46" s="59">
        <v>2.8508887465051528E-4</v>
      </c>
      <c r="AR46" s="59">
        <v>2.3950112851632413E-5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26">
        <v>0</v>
      </c>
      <c r="CV46" s="426">
        <v>0</v>
      </c>
      <c r="CW46" s="426">
        <v>0</v>
      </c>
      <c r="CX46" s="426">
        <v>0</v>
      </c>
      <c r="CY46" s="426">
        <v>0</v>
      </c>
      <c r="CZ46" s="426">
        <v>0</v>
      </c>
      <c r="DA46" s="426">
        <v>0</v>
      </c>
    </row>
    <row r="47" spans="1:105" ht="15" customHeight="1" x14ac:dyDescent="0.25">
      <c r="A47" s="54"/>
      <c r="B47" s="55" t="s">
        <v>4</v>
      </c>
      <c r="C47" s="55" t="s">
        <v>23</v>
      </c>
      <c r="D47" s="57"/>
      <c r="E47" s="58">
        <v>2.4433330615456055</v>
      </c>
      <c r="F47" s="59">
        <v>2.6649577446807715</v>
      </c>
      <c r="G47" s="59">
        <v>3.1808041298000149</v>
      </c>
      <c r="H47" s="59">
        <v>3.4587837367363816</v>
      </c>
      <c r="I47" s="59">
        <v>3.2566139794885673</v>
      </c>
      <c r="J47" s="59">
        <v>3.0382413056152986</v>
      </c>
      <c r="K47" s="59">
        <v>2.9376530973593216</v>
      </c>
      <c r="L47" s="59">
        <v>2.4862866781411292</v>
      </c>
      <c r="M47" s="59">
        <v>2.4659769728085155</v>
      </c>
      <c r="N47" s="59">
        <v>2.2540971008925386</v>
      </c>
      <c r="O47" s="59">
        <v>2.0937170780697647</v>
      </c>
      <c r="P47" s="59">
        <v>1.8448307239004944</v>
      </c>
      <c r="Q47" s="59">
        <v>1.6990333546295957</v>
      </c>
      <c r="R47" s="59">
        <v>1.4250432188650668</v>
      </c>
      <c r="S47" s="59">
        <v>1.3513185902228979</v>
      </c>
      <c r="T47" s="59">
        <v>1.2446111793089465</v>
      </c>
      <c r="U47" s="59">
        <v>1.2362712193164307</v>
      </c>
      <c r="V47" s="59">
        <v>1.015207010851191</v>
      </c>
      <c r="W47" s="59">
        <v>1.0877090257168687</v>
      </c>
      <c r="X47" s="59">
        <v>1.0007810609353429</v>
      </c>
      <c r="Y47" s="59">
        <v>0.992018840593621</v>
      </c>
      <c r="Z47" s="59">
        <v>0.9563966677174095</v>
      </c>
      <c r="AA47" s="59">
        <v>0.97952607757118459</v>
      </c>
      <c r="AB47" s="59">
        <v>0.95716813773109777</v>
      </c>
      <c r="AC47" s="59">
        <v>0.9599924378286252</v>
      </c>
      <c r="AD47" s="59">
        <v>0.91349018303314566</v>
      </c>
      <c r="AE47" s="59">
        <v>0.91833110614647917</v>
      </c>
      <c r="AF47" s="59">
        <v>0.91480012216725126</v>
      </c>
      <c r="AG47" s="59">
        <v>0.90856948676517435</v>
      </c>
      <c r="AH47" s="59">
        <v>0.90538866151661379</v>
      </c>
      <c r="AI47" s="59">
        <v>0.91591434582316278</v>
      </c>
      <c r="AJ47" s="59">
        <v>0.90624164384568862</v>
      </c>
      <c r="AK47" s="59">
        <v>0.33163545558376711</v>
      </c>
      <c r="AL47" s="59">
        <v>0.32613247119468092</v>
      </c>
      <c r="AM47" s="59">
        <v>0.3260256848960168</v>
      </c>
      <c r="AN47" s="59">
        <v>0.35017214746063507</v>
      </c>
      <c r="AO47" s="59">
        <v>0.35722872816559631</v>
      </c>
      <c r="AP47" s="59">
        <v>0.35333975918287064</v>
      </c>
      <c r="AQ47" s="59">
        <v>0.34706035797983681</v>
      </c>
      <c r="AR47" s="59">
        <v>0.356092042226691</v>
      </c>
      <c r="AS47" s="59">
        <v>0.4044625108177668</v>
      </c>
      <c r="AT47" s="59">
        <v>0.376337334795041</v>
      </c>
      <c r="AU47" s="59">
        <v>0.35867195710384042</v>
      </c>
      <c r="AV47" s="59">
        <v>0.3529440063089137</v>
      </c>
      <c r="AW47" s="59">
        <v>0.33964613800372923</v>
      </c>
      <c r="AX47" s="59">
        <v>0.34477416938288241</v>
      </c>
      <c r="AY47" s="59">
        <v>0.3175022226569682</v>
      </c>
      <c r="AZ47" s="59">
        <v>0.30836036696856833</v>
      </c>
      <c r="BA47" s="59">
        <v>0.31698932700333748</v>
      </c>
      <c r="BB47" s="59">
        <v>0.31005591087886414</v>
      </c>
      <c r="BC47" s="59">
        <v>0.33300681593184772</v>
      </c>
      <c r="BD47" s="59">
        <v>0.32629541061722261</v>
      </c>
      <c r="BE47" s="59">
        <v>0.36429012781917025</v>
      </c>
      <c r="BF47" s="59">
        <v>0.32797762656345886</v>
      </c>
      <c r="BG47" s="59">
        <v>0.34929841452225774</v>
      </c>
      <c r="BH47" s="59">
        <v>0.35235268465653685</v>
      </c>
      <c r="BI47" s="59">
        <v>0.32918802820535076</v>
      </c>
      <c r="BJ47" s="59">
        <v>0.32383877114644988</v>
      </c>
      <c r="BK47" s="59">
        <v>0.28610749740777319</v>
      </c>
      <c r="BL47" s="59">
        <v>0.31603131298078657</v>
      </c>
      <c r="BM47" s="59">
        <v>0.3094296739476356</v>
      </c>
      <c r="BN47" s="59">
        <v>0.27978652330764653</v>
      </c>
      <c r="BO47" s="59">
        <v>0.26440016280860712</v>
      </c>
      <c r="BP47" s="59">
        <v>0.23704516998701383</v>
      </c>
      <c r="BQ47" s="59">
        <v>0.27629882838388914</v>
      </c>
      <c r="BR47" s="59">
        <v>0.27280421252121489</v>
      </c>
      <c r="BS47" s="59">
        <v>0.26387608644899724</v>
      </c>
      <c r="BT47" s="59">
        <v>0.27141892306147025</v>
      </c>
      <c r="BU47" s="59">
        <v>0.27454466789592574</v>
      </c>
      <c r="BV47" s="59">
        <v>0.26920102619037423</v>
      </c>
      <c r="BW47" s="59">
        <v>0.27233744143863353</v>
      </c>
      <c r="BX47" s="59">
        <v>0.28123479764530418</v>
      </c>
      <c r="BY47" s="59">
        <v>0.28457765319205769</v>
      </c>
      <c r="BZ47" s="59">
        <v>0.27393189507596238</v>
      </c>
      <c r="CA47" s="59">
        <v>0.27806886764898631</v>
      </c>
      <c r="CB47" s="59">
        <v>0.28080249282049669</v>
      </c>
      <c r="CC47" s="59">
        <v>0.29049283379570373</v>
      </c>
      <c r="CD47" s="59">
        <v>0.30166597084104041</v>
      </c>
      <c r="CE47" s="59">
        <v>0.29375788219752463</v>
      </c>
      <c r="CF47" s="59">
        <v>0.2904960892024267</v>
      </c>
      <c r="CG47" s="59">
        <v>0.30199857999021912</v>
      </c>
      <c r="CH47" s="59">
        <v>0.30678847520246927</v>
      </c>
      <c r="CI47" s="59">
        <v>0.2986224769768579</v>
      </c>
      <c r="CJ47" s="59">
        <v>0.31113931389320276</v>
      </c>
      <c r="CK47" s="59">
        <v>0.29687188392209651</v>
      </c>
      <c r="CL47" s="59">
        <v>0.26763518484105764</v>
      </c>
      <c r="CM47" s="59">
        <v>0.198891353843371</v>
      </c>
      <c r="CN47" s="59">
        <v>0.18726791615488869</v>
      </c>
      <c r="CO47" s="59">
        <v>0.1688847593432862</v>
      </c>
      <c r="CP47" s="59">
        <v>0.16123876961331812</v>
      </c>
      <c r="CQ47" s="59">
        <v>0.11505029430093035</v>
      </c>
      <c r="CR47" s="59">
        <v>0.13843712766239394</v>
      </c>
      <c r="CS47" s="59">
        <v>0.14654899705066668</v>
      </c>
      <c r="CT47" s="59">
        <v>0.15583046527748243</v>
      </c>
      <c r="CU47" s="426">
        <v>0.15837576282377996</v>
      </c>
      <c r="CV47" s="426">
        <v>0.16538475076553638</v>
      </c>
      <c r="CW47" s="426">
        <v>0.16800261359995522</v>
      </c>
      <c r="CX47" s="426">
        <v>0.16300379955551608</v>
      </c>
      <c r="CY47" s="426">
        <v>0.17455604877834999</v>
      </c>
      <c r="CZ47" s="426">
        <v>0.17839120794108404</v>
      </c>
      <c r="DA47" s="426">
        <v>0.18728356867310109</v>
      </c>
    </row>
    <row r="48" spans="1:105" ht="15" customHeight="1" x14ac:dyDescent="0.25">
      <c r="A48" s="54"/>
      <c r="B48" s="55" t="s">
        <v>4</v>
      </c>
      <c r="C48" s="55" t="s">
        <v>24</v>
      </c>
      <c r="D48" s="57"/>
      <c r="E48" s="58">
        <v>0.12577978240199977</v>
      </c>
      <c r="F48" s="59">
        <v>0.12970333529238523</v>
      </c>
      <c r="G48" s="59">
        <v>0.16556940045306673</v>
      </c>
      <c r="H48" s="59">
        <v>0.56970687875318682</v>
      </c>
      <c r="I48" s="59">
        <v>0.11413079611677553</v>
      </c>
      <c r="J48" s="59">
        <v>9.1412583550348175E-2</v>
      </c>
      <c r="K48" s="59">
        <v>9.4330582126414542E-2</v>
      </c>
      <c r="L48" s="59">
        <v>0.10279744677078977</v>
      </c>
      <c r="M48" s="59">
        <v>0.17738380536860801</v>
      </c>
      <c r="N48" s="59">
        <v>0.36475708203608553</v>
      </c>
      <c r="O48" s="59">
        <v>0.38856585490451023</v>
      </c>
      <c r="P48" s="59">
        <v>0.38295725778417034</v>
      </c>
      <c r="Q48" s="59">
        <v>0.37793280158381198</v>
      </c>
      <c r="R48" s="59">
        <v>0.27040699727952006</v>
      </c>
      <c r="S48" s="59">
        <v>0.2392235874444005</v>
      </c>
      <c r="T48" s="59">
        <v>0.25538708594456649</v>
      </c>
      <c r="U48" s="59">
        <v>0.21083343310888933</v>
      </c>
      <c r="V48" s="59">
        <v>1.6866384998582087E-2</v>
      </c>
      <c r="W48" s="59">
        <v>2.6849910480730294E-2</v>
      </c>
      <c r="X48" s="59">
        <v>2.4988819894947303E-2</v>
      </c>
      <c r="Y48" s="59">
        <v>2.4311448919279187E-2</v>
      </c>
      <c r="Z48" s="59">
        <v>2.522158514138443E-2</v>
      </c>
      <c r="AA48" s="59">
        <v>6.4794473992973015E-2</v>
      </c>
      <c r="AB48" s="59">
        <v>0.10955711425495478</v>
      </c>
      <c r="AC48" s="59">
        <v>7.2034201383957774E-2</v>
      </c>
      <c r="AD48" s="59">
        <v>7.4187210072855628E-2</v>
      </c>
      <c r="AE48" s="59">
        <v>8.7020458221093763E-2</v>
      </c>
      <c r="AF48" s="59">
        <v>3.4168251016402251E-2</v>
      </c>
      <c r="AG48" s="59">
        <v>3.2906579830448181E-2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26">
        <v>0</v>
      </c>
      <c r="CV48" s="426">
        <v>0</v>
      </c>
      <c r="CW48" s="426">
        <v>0</v>
      </c>
      <c r="CX48" s="426">
        <v>0</v>
      </c>
      <c r="CY48" s="426">
        <v>0</v>
      </c>
      <c r="CZ48" s="426">
        <v>0</v>
      </c>
      <c r="DA48" s="426">
        <v>0</v>
      </c>
    </row>
    <row r="49" spans="1:105" ht="15" customHeight="1" x14ac:dyDescent="0.25">
      <c r="A49" s="54"/>
      <c r="B49" s="55" t="s">
        <v>4</v>
      </c>
      <c r="C49" s="55" t="s">
        <v>25</v>
      </c>
      <c r="D49" s="57"/>
      <c r="E49" s="58">
        <v>0</v>
      </c>
      <c r="F49" s="59">
        <v>0</v>
      </c>
      <c r="G49" s="59">
        <v>0</v>
      </c>
      <c r="H49" s="59">
        <v>0</v>
      </c>
      <c r="I49" s="59">
        <v>3.2042345661760429E-3</v>
      </c>
      <c r="J49" s="59">
        <v>3.3651314122722124E-3</v>
      </c>
      <c r="K49" s="59">
        <v>3.3220613293998957E-3</v>
      </c>
      <c r="L49" s="59">
        <v>3.2571049435922814E-3</v>
      </c>
      <c r="M49" s="59">
        <v>3.5440717132227935E-3</v>
      </c>
      <c r="N49" s="59">
        <v>3.4508822424559236E-3</v>
      </c>
      <c r="O49" s="59">
        <v>3.3447108918962694E-3</v>
      </c>
      <c r="P49" s="59">
        <v>1.7978392652043499E-3</v>
      </c>
      <c r="Q49" s="59">
        <v>1.7564106253091568E-3</v>
      </c>
      <c r="R49" s="59">
        <v>1.7107735660634156E-3</v>
      </c>
      <c r="S49" s="59">
        <v>1.6625649884525319E-3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26">
        <v>0</v>
      </c>
      <c r="CV49" s="426">
        <v>0</v>
      </c>
      <c r="CW49" s="426">
        <v>0</v>
      </c>
      <c r="CX49" s="426">
        <v>0</v>
      </c>
      <c r="CY49" s="426">
        <v>0</v>
      </c>
      <c r="CZ49" s="426">
        <v>0</v>
      </c>
      <c r="DA49" s="426">
        <v>0</v>
      </c>
    </row>
    <row r="50" spans="1:105" ht="15" customHeight="1" x14ac:dyDescent="0.25">
      <c r="A50" s="54"/>
      <c r="B50" s="55" t="s">
        <v>4</v>
      </c>
      <c r="C50" s="55" t="s">
        <v>64</v>
      </c>
      <c r="D50" s="57"/>
      <c r="E50" s="58">
        <v>1.0133010716390938</v>
      </c>
      <c r="F50" s="59">
        <v>1.4511658104434018</v>
      </c>
      <c r="G50" s="59">
        <v>2.6052732082898116</v>
      </c>
      <c r="H50" s="59">
        <v>2.4845862034118578</v>
      </c>
      <c r="I50" s="59">
        <v>3.0675190423792942</v>
      </c>
      <c r="J50" s="59">
        <v>3.9206344289712236</v>
      </c>
      <c r="K50" s="59">
        <v>3.7017717177576688</v>
      </c>
      <c r="L50" s="59">
        <v>3.750550437887517</v>
      </c>
      <c r="M50" s="59">
        <v>3.7430805671725325</v>
      </c>
      <c r="N50" s="59">
        <v>3.5829582620409908</v>
      </c>
      <c r="O50" s="59">
        <v>3.7739887818294986</v>
      </c>
      <c r="P50" s="59">
        <v>4.5611481479985141</v>
      </c>
      <c r="Q50" s="59">
        <v>4.8332782811611086</v>
      </c>
      <c r="R50" s="59">
        <v>4.5991575215125859</v>
      </c>
      <c r="S50" s="59">
        <v>4.561611811203643</v>
      </c>
      <c r="T50" s="59">
        <v>4.6220333917028222</v>
      </c>
      <c r="U50" s="59">
        <v>4.8519158979344974</v>
      </c>
      <c r="V50" s="59">
        <v>4.645992131595694</v>
      </c>
      <c r="W50" s="59">
        <v>4.8083503130400791</v>
      </c>
      <c r="X50" s="59">
        <v>5.22859612726457</v>
      </c>
      <c r="Y50" s="59">
        <v>5.6579806040026517</v>
      </c>
      <c r="Z50" s="59">
        <v>6.3923467761600392</v>
      </c>
      <c r="AA50" s="59">
        <v>6.8913771905318697</v>
      </c>
      <c r="AB50" s="59">
        <v>7.1437274922005152</v>
      </c>
      <c r="AC50" s="59">
        <v>6.8138244632164628</v>
      </c>
      <c r="AD50" s="59">
        <v>6.7709720766079675</v>
      </c>
      <c r="AE50" s="59">
        <v>6.7297646819490309</v>
      </c>
      <c r="AF50" s="59">
        <v>6.9941479895846541</v>
      </c>
      <c r="AG50" s="59">
        <v>6.5350533444417813</v>
      </c>
      <c r="AH50" s="59">
        <v>6.0713243040534826</v>
      </c>
      <c r="AI50" s="59">
        <v>6.1335113472296383</v>
      </c>
      <c r="AJ50" s="59">
        <v>6.7882675955537248</v>
      </c>
      <c r="AK50" s="59">
        <v>6.7522192572266606</v>
      </c>
      <c r="AL50" s="59">
        <v>7.1044879895286153</v>
      </c>
      <c r="AM50" s="59">
        <v>7.0461877131638539</v>
      </c>
      <c r="AN50" s="59">
        <v>6.7989129760443276</v>
      </c>
      <c r="AO50" s="59">
        <v>6.6872981479864615</v>
      </c>
      <c r="AP50" s="59">
        <v>6.4814402431726039</v>
      </c>
      <c r="AQ50" s="59">
        <v>6.5666368256357268</v>
      </c>
      <c r="AR50" s="59">
        <v>6.4077837153675166</v>
      </c>
      <c r="AS50" s="59">
        <v>6.5908176719700258</v>
      </c>
      <c r="AT50" s="59">
        <v>6.576348316385336</v>
      </c>
      <c r="AU50" s="59">
        <v>6.4930815037148575</v>
      </c>
      <c r="AV50" s="59">
        <v>6.433239795518805</v>
      </c>
      <c r="AW50" s="59">
        <v>6.4334194516485717</v>
      </c>
      <c r="AX50" s="59">
        <v>6.7984841520319232</v>
      </c>
      <c r="AY50" s="59">
        <v>6.3576653356442776</v>
      </c>
      <c r="AZ50" s="59">
        <v>6.1101852996524171</v>
      </c>
      <c r="BA50" s="59">
        <v>6.1239666295982786</v>
      </c>
      <c r="BB50" s="59">
        <v>5.7120612152660231</v>
      </c>
      <c r="BC50" s="59">
        <v>5.8713003428310646</v>
      </c>
      <c r="BD50" s="59">
        <v>5.9209126368021057</v>
      </c>
      <c r="BE50" s="59">
        <v>5.702254694925565</v>
      </c>
      <c r="BF50" s="59">
        <v>5.7645529045855817</v>
      </c>
      <c r="BG50" s="59">
        <v>5.7645059368530855</v>
      </c>
      <c r="BH50" s="59">
        <v>6.1600228448013032</v>
      </c>
      <c r="BI50" s="59">
        <v>5.9664536318257051</v>
      </c>
      <c r="BJ50" s="59">
        <v>5.3318201215919698</v>
      </c>
      <c r="BK50" s="59">
        <v>6.0677107349478767</v>
      </c>
      <c r="BL50" s="59">
        <v>5.9960653173658249</v>
      </c>
      <c r="BM50" s="59">
        <v>5.8737708584365826</v>
      </c>
      <c r="BN50" s="59">
        <v>5.0978805927286723</v>
      </c>
      <c r="BO50" s="59">
        <v>4.5478598619365647</v>
      </c>
      <c r="BP50" s="59">
        <v>4.91053231304923</v>
      </c>
      <c r="BQ50" s="59">
        <v>4.8141701110123805</v>
      </c>
      <c r="BR50" s="59">
        <v>4.6538498252571348</v>
      </c>
      <c r="BS50" s="59">
        <v>4.4437227317934997</v>
      </c>
      <c r="BT50" s="59">
        <v>4.4908308633910252</v>
      </c>
      <c r="BU50" s="59">
        <v>4.4855418148757717</v>
      </c>
      <c r="BV50" s="59">
        <v>4.0538832010313923</v>
      </c>
      <c r="BW50" s="59">
        <v>4.0185948884841549</v>
      </c>
      <c r="BX50" s="59">
        <v>4.9784303611019087</v>
      </c>
      <c r="BY50" s="59">
        <v>5.1485399867225539</v>
      </c>
      <c r="BZ50" s="59">
        <v>5.018115703527859</v>
      </c>
      <c r="CA50" s="59">
        <v>4.7228891199007856</v>
      </c>
      <c r="CB50" s="59">
        <v>4.4933457234661169</v>
      </c>
      <c r="CC50" s="59">
        <v>4.2527002273376588</v>
      </c>
      <c r="CD50" s="59">
        <v>3.909504571973478</v>
      </c>
      <c r="CE50" s="59">
        <v>4.138183767423036</v>
      </c>
      <c r="CF50" s="59">
        <v>4.2683804535782253</v>
      </c>
      <c r="CG50" s="59">
        <v>4.4396599316548526</v>
      </c>
      <c r="CH50" s="59">
        <v>4.0078385025142227</v>
      </c>
      <c r="CI50" s="59">
        <v>4.8296964549976327</v>
      </c>
      <c r="CJ50" s="59">
        <v>4.8951154153741028</v>
      </c>
      <c r="CK50" s="59">
        <v>4.5983446515824564</v>
      </c>
      <c r="CL50" s="59">
        <v>4.0506475288191037</v>
      </c>
      <c r="CM50" s="59">
        <v>4.1932184544230022</v>
      </c>
      <c r="CN50" s="59">
        <v>3.7378863294587878</v>
      </c>
      <c r="CO50" s="59">
        <v>3.5099607087091265</v>
      </c>
      <c r="CP50" s="59">
        <v>3.2499425258202521</v>
      </c>
      <c r="CQ50" s="59">
        <v>2.9665343257606951</v>
      </c>
      <c r="CR50" s="59">
        <v>4.651511457636361</v>
      </c>
      <c r="CS50" s="59">
        <v>4.7564989688196873</v>
      </c>
      <c r="CT50" s="59">
        <v>3.9082237023683701</v>
      </c>
      <c r="CU50" s="426">
        <v>4.3129475490087739</v>
      </c>
      <c r="CV50" s="426">
        <v>4.4798467873603203</v>
      </c>
      <c r="CW50" s="426">
        <v>4.6107477058372197</v>
      </c>
      <c r="CX50" s="426">
        <v>4.4766064331917814</v>
      </c>
      <c r="CY50" s="426">
        <v>4.9891614595922125</v>
      </c>
      <c r="CZ50" s="426">
        <v>5.1160178057144092</v>
      </c>
      <c r="DA50" s="426">
        <v>5.39932656234632</v>
      </c>
    </row>
    <row r="51" spans="1:105" ht="15" customHeight="1" x14ac:dyDescent="0.25">
      <c r="A51" s="54"/>
      <c r="B51" s="55" t="s">
        <v>4</v>
      </c>
      <c r="C51" s="55" t="s">
        <v>26</v>
      </c>
      <c r="D51" s="57"/>
      <c r="E51" s="58">
        <v>0.56571919946517868</v>
      </c>
      <c r="F51" s="59">
        <v>0.46780243783782405</v>
      </c>
      <c r="G51" s="59">
        <v>0.40595094643549567</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26">
        <v>0</v>
      </c>
      <c r="CV51" s="426">
        <v>0</v>
      </c>
      <c r="CW51" s="426">
        <v>0</v>
      </c>
      <c r="CX51" s="426">
        <v>0</v>
      </c>
      <c r="CY51" s="426">
        <v>0</v>
      </c>
      <c r="CZ51" s="426">
        <v>0</v>
      </c>
      <c r="DA51" s="426">
        <v>0</v>
      </c>
    </row>
    <row r="52" spans="1:105"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1.2731126786045817</v>
      </c>
      <c r="BP52" s="59">
        <v>1.3007620144437193</v>
      </c>
      <c r="BQ52" s="59">
        <v>1.3678397521900441</v>
      </c>
      <c r="BR52" s="59">
        <v>1.3256017667411448</v>
      </c>
      <c r="BS52" s="59">
        <v>1.2988655850206694</v>
      </c>
      <c r="BT52" s="59">
        <v>1.3022109204536447</v>
      </c>
      <c r="BU52" s="59">
        <v>1.2777787827279177</v>
      </c>
      <c r="BV52" s="59">
        <v>1.2190606075964372</v>
      </c>
      <c r="BW52" s="59">
        <v>1.2330414202529154</v>
      </c>
      <c r="BX52" s="59">
        <v>1.2807855426803585</v>
      </c>
      <c r="BY52" s="59">
        <v>1.2978979882740656</v>
      </c>
      <c r="BZ52" s="59">
        <v>1.255987217351241</v>
      </c>
      <c r="CA52" s="59">
        <v>1.3095886628495943</v>
      </c>
      <c r="CB52" s="59">
        <v>1.4325231930476598</v>
      </c>
      <c r="CC52" s="59">
        <v>1.5302107372955873</v>
      </c>
      <c r="CD52" s="59">
        <v>1.3966437401185583</v>
      </c>
      <c r="CE52" s="59">
        <v>1.4275184121445244</v>
      </c>
      <c r="CF52" s="59">
        <v>1.5962945854587258</v>
      </c>
      <c r="CG52" s="59">
        <v>1.6711764562071711</v>
      </c>
      <c r="CH52" s="59">
        <v>1.4041017043133508</v>
      </c>
      <c r="CI52" s="59">
        <v>1.4642837982246271</v>
      </c>
      <c r="CJ52" s="59">
        <v>1.3944645936177646</v>
      </c>
      <c r="CK52" s="59">
        <v>1.4130087288849988</v>
      </c>
      <c r="CL52" s="59">
        <v>1.1972821572258547</v>
      </c>
      <c r="CM52" s="59">
        <v>1.2207975047686315</v>
      </c>
      <c r="CN52" s="59">
        <v>1.2032274980650075</v>
      </c>
      <c r="CO52" s="59">
        <v>1.2944041786203286</v>
      </c>
      <c r="CP52" s="59">
        <v>1.1676498735148846</v>
      </c>
      <c r="CQ52" s="59">
        <v>1.2960124890672406</v>
      </c>
      <c r="CR52" s="59">
        <v>1.3888002988282557</v>
      </c>
      <c r="CS52" s="59">
        <v>1.4432042463218122</v>
      </c>
      <c r="CT52" s="59">
        <v>1.4551443051641264</v>
      </c>
      <c r="CU52" s="426">
        <v>1.3677306883497768</v>
      </c>
      <c r="CV52" s="426">
        <v>1.4539352550824662</v>
      </c>
      <c r="CW52" s="426">
        <v>1.5116014183850139</v>
      </c>
      <c r="CX52" s="426">
        <v>1.490750941419213</v>
      </c>
      <c r="CY52" s="426">
        <v>1.5681903735960283</v>
      </c>
      <c r="CZ52" s="426">
        <v>1.6057811685918217</v>
      </c>
      <c r="DA52" s="426">
        <v>1.6286871221193493</v>
      </c>
    </row>
    <row r="53" spans="1:105"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27"/>
      <c r="CV53" s="427"/>
      <c r="CW53" s="427"/>
      <c r="CX53" s="427"/>
      <c r="CY53" s="427"/>
      <c r="CZ53" s="427"/>
      <c r="DA53" s="427"/>
    </row>
    <row r="54" spans="1:105" ht="15" customHeight="1" x14ac:dyDescent="0.25">
      <c r="A54" s="86" t="s">
        <v>27</v>
      </c>
      <c r="B54" s="87"/>
      <c r="C54" s="88"/>
      <c r="D54" s="89"/>
      <c r="E54" s="90">
        <v>7.0355556660757239</v>
      </c>
      <c r="F54" s="91">
        <v>8.7568540267538513</v>
      </c>
      <c r="G54" s="91">
        <v>8.4163023806243977</v>
      </c>
      <c r="H54" s="91">
        <v>11.75561477298924</v>
      </c>
      <c r="I54" s="91">
        <v>15.402223881473379</v>
      </c>
      <c r="J54" s="91">
        <v>16.518061705460688</v>
      </c>
      <c r="K54" s="91">
        <v>17.750458669184656</v>
      </c>
      <c r="L54" s="91">
        <v>19.413751700262125</v>
      </c>
      <c r="M54" s="91">
        <v>19.034663408457686</v>
      </c>
      <c r="N54" s="91">
        <v>19.834015374368168</v>
      </c>
      <c r="O54" s="91">
        <v>19.766030600936755</v>
      </c>
      <c r="P54" s="91">
        <v>19.021877535662838</v>
      </c>
      <c r="Q54" s="91">
        <v>18.881205007253548</v>
      </c>
      <c r="R54" s="91">
        <v>19.672361060420101</v>
      </c>
      <c r="S54" s="91">
        <v>20.51720234448905</v>
      </c>
      <c r="T54" s="91">
        <v>19.234383037996885</v>
      </c>
      <c r="U54" s="91">
        <v>19.759439993697661</v>
      </c>
      <c r="V54" s="91">
        <v>20.065807182749506</v>
      </c>
      <c r="W54" s="91">
        <v>21.204991964620984</v>
      </c>
      <c r="X54" s="91">
        <v>21.695090556209962</v>
      </c>
      <c r="Y54" s="91">
        <v>21.077931750337424</v>
      </c>
      <c r="Z54" s="91">
        <v>21.316283810975534</v>
      </c>
      <c r="AA54" s="91">
        <v>21.77461891152285</v>
      </c>
      <c r="AB54" s="91">
        <v>20.918872123517161</v>
      </c>
      <c r="AC54" s="91">
        <v>19.547159024284511</v>
      </c>
      <c r="AD54" s="91">
        <v>19.286281492878622</v>
      </c>
      <c r="AE54" s="91">
        <v>18.416682698411034</v>
      </c>
      <c r="AF54" s="91">
        <v>19.110509255784105</v>
      </c>
      <c r="AG54" s="91">
        <v>19.152080720314466</v>
      </c>
      <c r="AH54" s="91">
        <v>18.191789463114098</v>
      </c>
      <c r="AI54" s="91">
        <v>18.891647167926362</v>
      </c>
      <c r="AJ54" s="91">
        <v>17.823936997181619</v>
      </c>
      <c r="AK54" s="91">
        <v>17.769930130177507</v>
      </c>
      <c r="AL54" s="91">
        <v>17.344786111139193</v>
      </c>
      <c r="AM54" s="91">
        <v>18.11281542140815</v>
      </c>
      <c r="AN54" s="91">
        <v>19.165895354894925</v>
      </c>
      <c r="AO54" s="91">
        <v>19.075172685995618</v>
      </c>
      <c r="AP54" s="91">
        <v>19.356656139340174</v>
      </c>
      <c r="AQ54" s="91">
        <v>19.963404372318806</v>
      </c>
      <c r="AR54" s="91">
        <v>20.724621843773299</v>
      </c>
      <c r="AS54" s="91">
        <v>20.643731797550064</v>
      </c>
      <c r="AT54" s="91">
        <v>20.81744103443511</v>
      </c>
      <c r="AU54" s="91">
        <v>21.298956384250452</v>
      </c>
      <c r="AV54" s="91">
        <v>20.289191000296842</v>
      </c>
      <c r="AW54" s="91">
        <v>20.343203660986383</v>
      </c>
      <c r="AX54" s="91">
        <v>19.424552705760224</v>
      </c>
      <c r="AY54" s="91">
        <v>19.744680835824202</v>
      </c>
      <c r="AZ54" s="91">
        <v>19.364448791290027</v>
      </c>
      <c r="BA54" s="91">
        <v>18.948777677281178</v>
      </c>
      <c r="BB54" s="91">
        <v>19.153057745011679</v>
      </c>
      <c r="BC54" s="91">
        <v>19.430279718642559</v>
      </c>
      <c r="BD54" s="91">
        <v>19.49884454428517</v>
      </c>
      <c r="BE54" s="91">
        <v>20.805221007372072</v>
      </c>
      <c r="BF54" s="91">
        <v>20.616961159963974</v>
      </c>
      <c r="BG54" s="91">
        <v>21.513068910546231</v>
      </c>
      <c r="BH54" s="91">
        <v>21.355591412758951</v>
      </c>
      <c r="BI54" s="91">
        <v>21.680389165950348</v>
      </c>
      <c r="BJ54" s="91">
        <v>22.487200390802141</v>
      </c>
      <c r="BK54" s="91">
        <v>22.097028823419549</v>
      </c>
      <c r="BL54" s="91">
        <v>23.065399336678212</v>
      </c>
      <c r="BM54" s="91">
        <v>23.051069198198011</v>
      </c>
      <c r="BN54" s="91">
        <v>22.092148714534016</v>
      </c>
      <c r="BO54" s="91">
        <v>23.131055264213344</v>
      </c>
      <c r="BP54" s="91">
        <v>22.170298500479074</v>
      </c>
      <c r="BQ54" s="91">
        <v>22.699894564210705</v>
      </c>
      <c r="BR54" s="91">
        <v>22.711246510885534</v>
      </c>
      <c r="BS54" s="91">
        <v>24.025760799597034</v>
      </c>
      <c r="BT54" s="91">
        <v>23.300328284946435</v>
      </c>
      <c r="BU54" s="91">
        <v>23.914129910795175</v>
      </c>
      <c r="BV54" s="91">
        <v>24.300562311046793</v>
      </c>
      <c r="BW54" s="91">
        <v>25.185658724498953</v>
      </c>
      <c r="BX54" s="91">
        <v>25.419459885682794</v>
      </c>
      <c r="BY54" s="91">
        <v>26.053120041455546</v>
      </c>
      <c r="BZ54" s="91">
        <v>25.266668037510648</v>
      </c>
      <c r="CA54" s="91">
        <v>26.671679279832937</v>
      </c>
      <c r="CB54" s="91">
        <v>26.973622486136613</v>
      </c>
      <c r="CC54" s="91">
        <v>26.416579492554437</v>
      </c>
      <c r="CD54" s="91">
        <v>26.312343455266817</v>
      </c>
      <c r="CE54" s="91">
        <v>26.786373219760829</v>
      </c>
      <c r="CF54" s="91">
        <v>29.443350234233218</v>
      </c>
      <c r="CG54" s="91">
        <v>31.348586250530332</v>
      </c>
      <c r="CH54" s="91">
        <v>33.236748635770709</v>
      </c>
      <c r="CI54" s="91">
        <v>32.569274366066139</v>
      </c>
      <c r="CJ54" s="91">
        <v>32.05747822700684</v>
      </c>
      <c r="CK54" s="91">
        <v>31.904423841702702</v>
      </c>
      <c r="CL54" s="91">
        <v>30.668297689195374</v>
      </c>
      <c r="CM54" s="91">
        <v>30.789898077369603</v>
      </c>
      <c r="CN54" s="91">
        <v>29.468555888898688</v>
      </c>
      <c r="CO54" s="91">
        <v>29.609164594027533</v>
      </c>
      <c r="CP54" s="91">
        <v>29.152913231956525</v>
      </c>
      <c r="CQ54" s="91">
        <v>28.902321403544313</v>
      </c>
      <c r="CR54" s="91">
        <v>27.882976428903554</v>
      </c>
      <c r="CS54" s="91">
        <v>28.263386213207927</v>
      </c>
      <c r="CT54" s="91">
        <v>29.30149582733554</v>
      </c>
      <c r="CU54" s="91">
        <v>29.629903153936493</v>
      </c>
      <c r="CV54" s="91">
        <v>30.687888661125907</v>
      </c>
      <c r="CW54" s="91">
        <v>31.769101660011117</v>
      </c>
      <c r="CX54" s="91">
        <v>31.966087988673543</v>
      </c>
      <c r="CY54" s="91">
        <v>32.901103474551249</v>
      </c>
      <c r="CZ54" s="91">
        <v>33.583871676684574</v>
      </c>
      <c r="DA54" s="91">
        <v>35.005635243405521</v>
      </c>
    </row>
    <row r="55" spans="1:105" ht="15" customHeight="1" x14ac:dyDescent="0.25">
      <c r="A55" s="92" t="s">
        <v>65</v>
      </c>
      <c r="B55" s="93"/>
      <c r="C55" s="93"/>
      <c r="D55" s="94"/>
      <c r="E55" s="95">
        <v>8.472690531142506</v>
      </c>
      <c r="F55" s="96">
        <v>10.402091095495445</v>
      </c>
      <c r="G55" s="96">
        <v>10.066362257885181</v>
      </c>
      <c r="H55" s="96">
        <v>14.396821422149916</v>
      </c>
      <c r="I55" s="96">
        <v>17.179960547403141</v>
      </c>
      <c r="J55" s="96">
        <v>18.159572815735888</v>
      </c>
      <c r="K55" s="96">
        <v>19.878402956335346</v>
      </c>
      <c r="L55" s="96">
        <v>21.318756318641658</v>
      </c>
      <c r="M55" s="96">
        <v>20.546889351800878</v>
      </c>
      <c r="N55" s="96">
        <v>21.885624184815551</v>
      </c>
      <c r="O55" s="96">
        <v>22.007704027734871</v>
      </c>
      <c r="P55" s="96">
        <v>21.354406515389506</v>
      </c>
      <c r="Q55" s="96">
        <v>20.81063611654805</v>
      </c>
      <c r="R55" s="96">
        <v>21.182358833473447</v>
      </c>
      <c r="S55" s="96">
        <v>22.353588426116094</v>
      </c>
      <c r="T55" s="96">
        <v>21.421167962868417</v>
      </c>
      <c r="U55" s="96">
        <v>21.531934222091436</v>
      </c>
      <c r="V55" s="96">
        <v>21.942853303387803</v>
      </c>
      <c r="W55" s="96">
        <v>23.981723316631907</v>
      </c>
      <c r="X55" s="96">
        <v>24.036913527665874</v>
      </c>
      <c r="Y55" s="96">
        <v>22.995518893012033</v>
      </c>
      <c r="Z55" s="96">
        <v>22.812880424158966</v>
      </c>
      <c r="AA55" s="96">
        <v>24.234801205075684</v>
      </c>
      <c r="AB55" s="96">
        <v>23.425029218865713</v>
      </c>
      <c r="AC55" s="96">
        <v>21.60248622353102</v>
      </c>
      <c r="AD55" s="96">
        <v>20.993061431855708</v>
      </c>
      <c r="AE55" s="96">
        <v>20.983321008139036</v>
      </c>
      <c r="AF55" s="96">
        <v>21.832323010620875</v>
      </c>
      <c r="AG55" s="96">
        <v>21.463100623108947</v>
      </c>
      <c r="AH55" s="96">
        <v>19.423136709336028</v>
      </c>
      <c r="AI55" s="96">
        <v>20.009293589082393</v>
      </c>
      <c r="AJ55" s="96">
        <v>18.947262860945337</v>
      </c>
      <c r="AK55" s="96">
        <v>18.871059562919193</v>
      </c>
      <c r="AL55" s="96">
        <v>18.616931560821765</v>
      </c>
      <c r="AM55" s="96">
        <v>19.440300858695533</v>
      </c>
      <c r="AN55" s="96">
        <v>20.445246468852151</v>
      </c>
      <c r="AO55" s="96">
        <v>20.290224717459036</v>
      </c>
      <c r="AP55" s="96">
        <v>21.278704459352294</v>
      </c>
      <c r="AQ55" s="96">
        <v>22.96965129532424</v>
      </c>
      <c r="AR55" s="96">
        <v>23.301993254538317</v>
      </c>
      <c r="AS55" s="96">
        <v>22.764486177355391</v>
      </c>
      <c r="AT55" s="96">
        <v>22.740624117738946</v>
      </c>
      <c r="AU55" s="96">
        <v>22.607686571628623</v>
      </c>
      <c r="AV55" s="96">
        <v>21.407632421086706</v>
      </c>
      <c r="AW55" s="96">
        <v>21.50859740458105</v>
      </c>
      <c r="AX55" s="96">
        <v>21.726655709457891</v>
      </c>
      <c r="AY55" s="96">
        <v>21.154507776844884</v>
      </c>
      <c r="AZ55" s="96">
        <v>20.698124503200805</v>
      </c>
      <c r="BA55" s="96">
        <v>20.263112022109279</v>
      </c>
      <c r="BB55" s="96">
        <v>21.759178373090744</v>
      </c>
      <c r="BC55" s="96">
        <v>21.646380055037969</v>
      </c>
      <c r="BD55" s="96">
        <v>21.297112394120582</v>
      </c>
      <c r="BE55" s="96">
        <v>22.448035524655179</v>
      </c>
      <c r="BF55" s="96">
        <v>23.022015428788631</v>
      </c>
      <c r="BG55" s="96">
        <v>23.304685840470693</v>
      </c>
      <c r="BH55" s="96">
        <v>22.575642573814982</v>
      </c>
      <c r="BI55" s="96">
        <v>22.934173019092416</v>
      </c>
      <c r="BJ55" s="96">
        <v>24.262340671062884</v>
      </c>
      <c r="BK55" s="96">
        <v>23.49451257004527</v>
      </c>
      <c r="BL55" s="96">
        <v>24.388041415259927</v>
      </c>
      <c r="BM55" s="96">
        <v>24.296977775828069</v>
      </c>
      <c r="BN55" s="96">
        <v>23.472931927366204</v>
      </c>
      <c r="BO55" s="96">
        <v>25.510897786896603</v>
      </c>
      <c r="BP55" s="96">
        <v>24.631162552660804</v>
      </c>
      <c r="BQ55" s="96">
        <v>25.451711248739688</v>
      </c>
      <c r="BR55" s="96">
        <v>25.235167521121177</v>
      </c>
      <c r="BS55" s="96">
        <v>26.464549593264369</v>
      </c>
      <c r="BT55" s="96">
        <v>25.77764989969528</v>
      </c>
      <c r="BU55" s="96">
        <v>26.573730919154663</v>
      </c>
      <c r="BV55" s="96">
        <v>26.728502200643877</v>
      </c>
      <c r="BW55" s="96">
        <v>26.8344440997551</v>
      </c>
      <c r="BX55" s="96">
        <v>27.052933232817072</v>
      </c>
      <c r="BY55" s="96">
        <v>27.846041249667174</v>
      </c>
      <c r="BZ55" s="96">
        <v>27.088879717015381</v>
      </c>
      <c r="CA55" s="96">
        <v>28.791939781296421</v>
      </c>
      <c r="CB55" s="96">
        <v>31.40023566291849</v>
      </c>
      <c r="CC55" s="96">
        <v>30.479234069076121</v>
      </c>
      <c r="CD55" s="96">
        <v>29.516352185089094</v>
      </c>
      <c r="CE55" s="96">
        <v>30.303347665705584</v>
      </c>
      <c r="CF55" s="96">
        <v>33.437251934453705</v>
      </c>
      <c r="CG55" s="96">
        <v>36.167174748182013</v>
      </c>
      <c r="CH55" s="96">
        <v>36.317377889012114</v>
      </c>
      <c r="CI55" s="96">
        <v>36.419647203470753</v>
      </c>
      <c r="CJ55" s="96">
        <v>35.842250337652878</v>
      </c>
      <c r="CK55" s="96">
        <v>35.772579610066437</v>
      </c>
      <c r="CL55" s="96">
        <v>33.628998059705225</v>
      </c>
      <c r="CM55" s="96">
        <v>34.501492148464443</v>
      </c>
      <c r="CN55" s="96">
        <v>33.158223541372777</v>
      </c>
      <c r="CO55" s="96">
        <v>33.030593613921781</v>
      </c>
      <c r="CP55" s="96">
        <v>32.433098780761732</v>
      </c>
      <c r="CQ55" s="96">
        <v>32.983548090887219</v>
      </c>
      <c r="CR55" s="96">
        <v>31.829105562491044</v>
      </c>
      <c r="CS55" s="96">
        <v>31.894878688850152</v>
      </c>
      <c r="CT55" s="96">
        <v>32.374536405897679</v>
      </c>
      <c r="CU55" s="96">
        <v>32.974113002340474</v>
      </c>
      <c r="CV55" s="96">
        <v>33.486972175528429</v>
      </c>
      <c r="CW55" s="96">
        <v>34.349546020604748</v>
      </c>
      <c r="CX55" s="96">
        <v>34.204763058224813</v>
      </c>
      <c r="CY55" s="96">
        <v>35.487406959446623</v>
      </c>
      <c r="CZ55" s="96">
        <v>35.772465116019006</v>
      </c>
      <c r="DA55" s="96">
        <v>37.153336577577775</v>
      </c>
    </row>
    <row r="56" spans="1:105" ht="15" customHeight="1" x14ac:dyDescent="0.25">
      <c r="A56" s="79" t="s">
        <v>81</v>
      </c>
      <c r="B56" s="80"/>
      <c r="C56" s="80"/>
      <c r="D56" s="97"/>
      <c r="E56" s="83">
        <v>6.7084622670835676</v>
      </c>
      <c r="F56" s="84">
        <v>8.4313465522525792</v>
      </c>
      <c r="G56" s="84">
        <v>8.1370071637307344</v>
      </c>
      <c r="H56" s="84">
        <v>11.834055058854307</v>
      </c>
      <c r="I56" s="84">
        <v>15.21772163244918</v>
      </c>
      <c r="J56" s="84">
        <v>16.734101045677377</v>
      </c>
      <c r="K56" s="84">
        <v>18.151477946418787</v>
      </c>
      <c r="L56" s="84">
        <v>19.691836402733863</v>
      </c>
      <c r="M56" s="84">
        <v>19.161781674156366</v>
      </c>
      <c r="N56" s="84">
        <v>20.202557137672379</v>
      </c>
      <c r="O56" s="84">
        <v>20.12651403721609</v>
      </c>
      <c r="P56" s="84">
        <v>19.390496223565535</v>
      </c>
      <c r="Q56" s="84">
        <v>18.985400669981264</v>
      </c>
      <c r="R56" s="84">
        <v>19.872348618181341</v>
      </c>
      <c r="S56" s="84">
        <v>20.639430200069295</v>
      </c>
      <c r="T56" s="84">
        <v>19.339037194260726</v>
      </c>
      <c r="U56" s="84">
        <v>19.838134256839346</v>
      </c>
      <c r="V56" s="84">
        <v>20.155754924834575</v>
      </c>
      <c r="W56" s="84">
        <v>21.284841146978962</v>
      </c>
      <c r="X56" s="84">
        <v>21.774895434023584</v>
      </c>
      <c r="Y56" s="84">
        <v>21.160939677829585</v>
      </c>
      <c r="Z56" s="84">
        <v>21.416889206315329</v>
      </c>
      <c r="AA56" s="84">
        <v>21.880664324853708</v>
      </c>
      <c r="AB56" s="84">
        <v>21.028493605539648</v>
      </c>
      <c r="AC56" s="84">
        <v>19.682112877556165</v>
      </c>
      <c r="AD56" s="84">
        <v>19.423213369466424</v>
      </c>
      <c r="AE56" s="84">
        <v>18.572741794026072</v>
      </c>
      <c r="AF56" s="84">
        <v>19.280312628465339</v>
      </c>
      <c r="AG56" s="84">
        <v>19.350711603063306</v>
      </c>
      <c r="AH56" s="84">
        <v>18.378802584871163</v>
      </c>
      <c r="AI56" s="84">
        <v>19.083148794736573</v>
      </c>
      <c r="AJ56" s="84">
        <v>18.003777878057623</v>
      </c>
      <c r="AK56" s="84">
        <v>17.934763783565423</v>
      </c>
      <c r="AL56" s="84">
        <v>17.500125107803598</v>
      </c>
      <c r="AM56" s="84">
        <v>18.634627056403666</v>
      </c>
      <c r="AN56" s="84">
        <v>19.673807833721959</v>
      </c>
      <c r="AO56" s="84">
        <v>19.585869192209007</v>
      </c>
      <c r="AP56" s="84">
        <v>19.922160181541997</v>
      </c>
      <c r="AQ56" s="84">
        <v>22.633770326153456</v>
      </c>
      <c r="AR56" s="84">
        <v>22.940753400030367</v>
      </c>
      <c r="AS56" s="84">
        <v>22.46075966279615</v>
      </c>
      <c r="AT56" s="84">
        <v>21.585569056807579</v>
      </c>
      <c r="AU56" s="84">
        <v>22.072717899731096</v>
      </c>
      <c r="AV56" s="84">
        <v>21.12452068707119</v>
      </c>
      <c r="AW56" s="84">
        <v>21.26639199902327</v>
      </c>
      <c r="AX56" s="84">
        <v>20.12429936769885</v>
      </c>
      <c r="AY56" s="84">
        <v>20.495298149514831</v>
      </c>
      <c r="AZ56" s="84">
        <v>20.15716948800614</v>
      </c>
      <c r="BA56" s="84">
        <v>19.742872731192094</v>
      </c>
      <c r="BB56" s="84">
        <v>20.012187352842918</v>
      </c>
      <c r="BC56" s="84">
        <v>20.274150925325014</v>
      </c>
      <c r="BD56" s="84">
        <v>20.191062890107059</v>
      </c>
      <c r="BE56" s="84">
        <v>21.485923078761836</v>
      </c>
      <c r="BF56" s="84">
        <v>21.296203673736532</v>
      </c>
      <c r="BG56" s="84">
        <v>22.184927118367096</v>
      </c>
      <c r="BH56" s="84">
        <v>21.756955959539265</v>
      </c>
      <c r="BI56" s="84">
        <v>22.12191318404378</v>
      </c>
      <c r="BJ56" s="84">
        <v>22.918649168646127</v>
      </c>
      <c r="BK56" s="84">
        <v>22.527328523334564</v>
      </c>
      <c r="BL56" s="84">
        <v>23.438849437710786</v>
      </c>
      <c r="BM56" s="84">
        <v>23.452116410278069</v>
      </c>
      <c r="BN56" s="84">
        <v>22.487699427377006</v>
      </c>
      <c r="BO56" s="84">
        <v>24.659063626799551</v>
      </c>
      <c r="BP56" s="84">
        <v>23.814475828222555</v>
      </c>
      <c r="BQ56" s="84">
        <v>24.63297613909748</v>
      </c>
      <c r="BR56" s="84">
        <v>24.588920679218859</v>
      </c>
      <c r="BS56" s="84">
        <v>25.960234630803207</v>
      </c>
      <c r="BT56" s="84">
        <v>25.230328617757362</v>
      </c>
      <c r="BU56" s="84">
        <v>25.850473327743035</v>
      </c>
      <c r="BV56" s="84">
        <v>26.315223241880542</v>
      </c>
      <c r="BW56" s="84">
        <v>26.75414476840762</v>
      </c>
      <c r="BX56" s="84">
        <v>26.979825493722394</v>
      </c>
      <c r="BY56" s="84">
        <v>27.750509816989954</v>
      </c>
      <c r="BZ56" s="84">
        <v>27.004179198521832</v>
      </c>
      <c r="CA56" s="84">
        <v>28.503257876645222</v>
      </c>
      <c r="CB56" s="84">
        <v>31.059870868016642</v>
      </c>
      <c r="CC56" s="84">
        <v>30.102235291587711</v>
      </c>
      <c r="CD56" s="84">
        <v>29.488984787001296</v>
      </c>
      <c r="CE56" s="84">
        <v>29.947148799859786</v>
      </c>
      <c r="CF56" s="84">
        <v>32.776782065219756</v>
      </c>
      <c r="CG56" s="84">
        <v>34.781369376610058</v>
      </c>
      <c r="CH56" s="84">
        <v>36.301472949507868</v>
      </c>
      <c r="CI56" s="84">
        <v>35.787179724666728</v>
      </c>
      <c r="CJ56" s="84">
        <v>35.18581335875141</v>
      </c>
      <c r="CK56" s="84">
        <v>35.232737979867821</v>
      </c>
      <c r="CL56" s="84">
        <v>33.595541797772896</v>
      </c>
      <c r="CM56" s="84">
        <v>34.093820509643109</v>
      </c>
      <c r="CN56" s="84">
        <v>32.678333076538756</v>
      </c>
      <c r="CO56" s="84">
        <v>32.725522801698325</v>
      </c>
      <c r="CP56" s="84">
        <v>32.414303591110709</v>
      </c>
      <c r="CQ56" s="84">
        <v>32.698589943618373</v>
      </c>
      <c r="CR56" s="84">
        <v>31.51718540306798</v>
      </c>
      <c r="CS56" s="84">
        <v>31.5961661305065</v>
      </c>
      <c r="CT56" s="84">
        <v>32.355874680510908</v>
      </c>
      <c r="CU56" s="84">
        <v>32.694037628500141</v>
      </c>
      <c r="CV56" s="84">
        <v>33.175563677220921</v>
      </c>
      <c r="CW56" s="84">
        <v>34.109946913441057</v>
      </c>
      <c r="CX56" s="84">
        <v>34.180718804055275</v>
      </c>
      <c r="CY56" s="84">
        <v>35.119053584087624</v>
      </c>
      <c r="CZ56" s="84">
        <v>35.561676113735793</v>
      </c>
      <c r="DA56" s="84">
        <v>37.051121705020194</v>
      </c>
    </row>
    <row r="57" spans="1:105" ht="15" customHeight="1" x14ac:dyDescent="0.25">
      <c r="A57" s="54"/>
      <c r="B57" s="55" t="s">
        <v>4</v>
      </c>
      <c r="C57" s="55" t="s">
        <v>55</v>
      </c>
      <c r="D57" s="105"/>
      <c r="E57" s="58">
        <v>4.1181583209525536</v>
      </c>
      <c r="F57" s="59">
        <v>4.8620725126540156</v>
      </c>
      <c r="G57" s="59">
        <v>4.5343410531049591</v>
      </c>
      <c r="H57" s="59">
        <v>2.9944775354022282</v>
      </c>
      <c r="I57" s="59">
        <v>3.5159503191701371</v>
      </c>
      <c r="J57" s="59">
        <v>4.3970299384686999</v>
      </c>
      <c r="K57" s="59">
        <v>5.7695071869964618</v>
      </c>
      <c r="L57" s="59">
        <v>5.6165623708746022</v>
      </c>
      <c r="M57" s="59">
        <v>5.2297321263888481</v>
      </c>
      <c r="N57" s="59">
        <v>5.3057179609453042</v>
      </c>
      <c r="O57" s="59">
        <v>5.9901469366513886</v>
      </c>
      <c r="P57" s="59">
        <v>6.2781797766968479</v>
      </c>
      <c r="Q57" s="59">
        <v>6.7627649907919212</v>
      </c>
      <c r="R57" s="59">
        <v>5.9513010268992836</v>
      </c>
      <c r="S57" s="59">
        <v>6.9864671972610921</v>
      </c>
      <c r="T57" s="59">
        <v>6.5351754388831882</v>
      </c>
      <c r="U57" s="59">
        <v>7.7073191595912522</v>
      </c>
      <c r="V57" s="59">
        <v>6.8040082661359387</v>
      </c>
      <c r="W57" s="59">
        <v>7.4582610757322669</v>
      </c>
      <c r="X57" s="59">
        <v>8.5757772285673823</v>
      </c>
      <c r="Y57" s="59">
        <v>8.4009662206922275</v>
      </c>
      <c r="Z57" s="59">
        <v>7.4577251797974906</v>
      </c>
      <c r="AA57" s="59">
        <v>8.6316609953461381</v>
      </c>
      <c r="AB57" s="59">
        <v>8.0927315820003098</v>
      </c>
      <c r="AC57" s="59">
        <v>7.8055212862968322</v>
      </c>
      <c r="AD57" s="59">
        <v>6.5256656471577852</v>
      </c>
      <c r="AE57" s="59">
        <v>7.5362381152931466</v>
      </c>
      <c r="AF57" s="59">
        <v>8.5052729113539041</v>
      </c>
      <c r="AG57" s="59">
        <v>8.0640329892850975</v>
      </c>
      <c r="AH57" s="59">
        <v>6.7963847757796261</v>
      </c>
      <c r="AI57" s="59">
        <v>8.3055219155148521</v>
      </c>
      <c r="AJ57" s="59">
        <v>8.3058546426185593</v>
      </c>
      <c r="AK57" s="59">
        <v>7.5667756450702779</v>
      </c>
      <c r="AL57" s="59">
        <v>6.1306221358272097</v>
      </c>
      <c r="AM57" s="59">
        <v>7.4812640989941741</v>
      </c>
      <c r="AN57" s="59">
        <v>8.5876359057209211</v>
      </c>
      <c r="AO57" s="59">
        <v>7.8979797680842232</v>
      </c>
      <c r="AP57" s="59">
        <v>6.5602209179169533</v>
      </c>
      <c r="AQ57" s="59">
        <v>7.1572774284600795</v>
      </c>
      <c r="AR57" s="59">
        <v>8.1413765380125973</v>
      </c>
      <c r="AS57" s="59">
        <v>8.4685216895232696</v>
      </c>
      <c r="AT57" s="59">
        <v>6.5609401432721937</v>
      </c>
      <c r="AU57" s="59">
        <v>7.8862273649183008</v>
      </c>
      <c r="AV57" s="59">
        <v>8.7189612380803769</v>
      </c>
      <c r="AW57" s="59">
        <v>8.9424789557784372</v>
      </c>
      <c r="AX57" s="59">
        <v>6.4513444849575832</v>
      </c>
      <c r="AY57" s="59">
        <v>7.1940335590133158</v>
      </c>
      <c r="AZ57" s="59">
        <v>9.7665736546434214</v>
      </c>
      <c r="BA57" s="59">
        <v>9.5193022415008155</v>
      </c>
      <c r="BB57" s="59">
        <v>7.2594791860710286</v>
      </c>
      <c r="BC57" s="59">
        <v>8.3519809672018503</v>
      </c>
      <c r="BD57" s="59">
        <v>9.721469249359604</v>
      </c>
      <c r="BE57" s="59">
        <v>10.242040608496279</v>
      </c>
      <c r="BF57" s="59">
        <v>8.9460311893550131</v>
      </c>
      <c r="BG57" s="59">
        <v>9.9330873474745509</v>
      </c>
      <c r="BH57" s="59">
        <v>10.098890644507174</v>
      </c>
      <c r="BI57" s="59">
        <v>10.08898813270995</v>
      </c>
      <c r="BJ57" s="59">
        <v>9.5701162504064214</v>
      </c>
      <c r="BK57" s="59">
        <v>10.011871492052071</v>
      </c>
      <c r="BL57" s="59">
        <v>10.663296548729297</v>
      </c>
      <c r="BM57" s="59">
        <v>10.000950850925621</v>
      </c>
      <c r="BN57" s="59">
        <v>7.0089296182480147</v>
      </c>
      <c r="BO57" s="59">
        <v>9.0167205380581343</v>
      </c>
      <c r="BP57" s="59">
        <v>9.1711413736446712</v>
      </c>
      <c r="BQ57" s="59">
        <v>9.0298755480174275</v>
      </c>
      <c r="BR57" s="59">
        <v>7.3706825055531606</v>
      </c>
      <c r="BS57" s="59">
        <v>8.0503970976725121</v>
      </c>
      <c r="BT57" s="59">
        <v>8.5492105835315808</v>
      </c>
      <c r="BU57" s="59">
        <v>8.9154741906598343</v>
      </c>
      <c r="BV57" s="59">
        <v>6.7678735529717553</v>
      </c>
      <c r="BW57" s="59">
        <v>8.1466730597240051</v>
      </c>
      <c r="BX57" s="59">
        <v>8.5668129290438806</v>
      </c>
      <c r="BY57" s="59">
        <v>8.6034677585140518</v>
      </c>
      <c r="BZ57" s="59">
        <v>6.6465674200493821</v>
      </c>
      <c r="CA57" s="59">
        <v>9.3174339380675431</v>
      </c>
      <c r="CB57" s="59">
        <v>10.029992567095036</v>
      </c>
      <c r="CC57" s="59">
        <v>8.8730533129406375</v>
      </c>
      <c r="CD57" s="59">
        <v>6.2468280182253269</v>
      </c>
      <c r="CE57" s="59">
        <v>7.7071473711896292</v>
      </c>
      <c r="CF57" s="59">
        <v>9.3511900606691309</v>
      </c>
      <c r="CG57" s="59">
        <v>9.3044919687979206</v>
      </c>
      <c r="CH57" s="59">
        <v>7.3519404126898307</v>
      </c>
      <c r="CI57" s="59">
        <v>7.9232868155061267</v>
      </c>
      <c r="CJ57" s="59">
        <v>8.1396939387041929</v>
      </c>
      <c r="CK57" s="59">
        <v>8.9853386203650754</v>
      </c>
      <c r="CL57" s="59">
        <v>6.3524884915892725</v>
      </c>
      <c r="CM57" s="59">
        <v>6.9947084823358177</v>
      </c>
      <c r="CN57" s="59">
        <v>8.3966983109818223</v>
      </c>
      <c r="CO57" s="59">
        <v>8.3786426324899708</v>
      </c>
      <c r="CP57" s="59">
        <v>6.3112608262619982</v>
      </c>
      <c r="CQ57" s="59">
        <v>6.958805806036457</v>
      </c>
      <c r="CR57" s="59">
        <v>8.6933066313933427</v>
      </c>
      <c r="CS57" s="59">
        <v>9.1907496727869979</v>
      </c>
      <c r="CT57" s="59">
        <v>5.85125814208783</v>
      </c>
      <c r="CU57" s="426">
        <v>6.636818564275961</v>
      </c>
      <c r="CV57" s="426">
        <v>6.7584790473463636</v>
      </c>
      <c r="CW57" s="426">
        <v>7.2129999682492327</v>
      </c>
      <c r="CX57" s="426">
        <v>5.1478912698511623</v>
      </c>
      <c r="CY57" s="426">
        <v>5.9642782898178401</v>
      </c>
      <c r="CZ57" s="426">
        <v>6.1004908498408668</v>
      </c>
      <c r="DA57" s="426">
        <v>6.3626646359988044</v>
      </c>
    </row>
    <row r="58" spans="1:105"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27"/>
      <c r="CV58" s="427"/>
      <c r="CW58" s="427"/>
      <c r="CX58" s="427"/>
      <c r="CY58" s="427"/>
      <c r="CZ58" s="427"/>
      <c r="DA58" s="427"/>
    </row>
    <row r="59" spans="1:105" ht="15" customHeight="1" x14ac:dyDescent="0.25">
      <c r="A59" s="98" t="s">
        <v>41</v>
      </c>
      <c r="B59" s="99"/>
      <c r="C59" s="99"/>
      <c r="D59" s="100"/>
      <c r="E59" s="101">
        <v>4.3545322101899524</v>
      </c>
      <c r="F59" s="102">
        <v>5.5400185828414283</v>
      </c>
      <c r="G59" s="102">
        <v>5.5320212047802215</v>
      </c>
      <c r="H59" s="102">
        <v>11.402343886747689</v>
      </c>
      <c r="I59" s="102">
        <v>13.664010228233007</v>
      </c>
      <c r="J59" s="102">
        <v>13.762542877267189</v>
      </c>
      <c r="K59" s="102">
        <v>14.108895769338883</v>
      </c>
      <c r="L59" s="102">
        <v>15.702193947767054</v>
      </c>
      <c r="M59" s="102">
        <v>15.317157225412032</v>
      </c>
      <c r="N59" s="102">
        <v>16.579906223870246</v>
      </c>
      <c r="O59" s="102">
        <v>16.017557091083482</v>
      </c>
      <c r="P59" s="102">
        <v>15.076226738692657</v>
      </c>
      <c r="Q59" s="102">
        <v>14.047871125756128</v>
      </c>
      <c r="R59" s="102">
        <v>15.231057806574164</v>
      </c>
      <c r="S59" s="102">
        <v>15.367121228855005</v>
      </c>
      <c r="T59" s="102">
        <v>14.885992523985228</v>
      </c>
      <c r="U59" s="102">
        <v>13.824615062500186</v>
      </c>
      <c r="V59" s="102">
        <v>15.138845037251865</v>
      </c>
      <c r="W59" s="102">
        <v>16.52346224089964</v>
      </c>
      <c r="X59" s="102">
        <v>15.461136299098492</v>
      </c>
      <c r="Y59" s="102">
        <v>14.594552672319807</v>
      </c>
      <c r="Z59" s="102">
        <v>15.355155244361477</v>
      </c>
      <c r="AA59" s="102">
        <v>15.603140209729546</v>
      </c>
      <c r="AB59" s="102">
        <v>15.332297636865405</v>
      </c>
      <c r="AC59" s="102">
        <v>13.796964937234188</v>
      </c>
      <c r="AD59" s="102">
        <v>14.467395784697922</v>
      </c>
      <c r="AE59" s="102">
        <v>13.447082892845891</v>
      </c>
      <c r="AF59" s="102">
        <v>13.327050099266971</v>
      </c>
      <c r="AG59" s="102">
        <v>13.399067633823849</v>
      </c>
      <c r="AH59" s="102">
        <v>12.626751933556402</v>
      </c>
      <c r="AI59" s="102">
        <v>11.703771673567541</v>
      </c>
      <c r="AJ59" s="102">
        <v>10.641408218326777</v>
      </c>
      <c r="AK59" s="102">
        <v>11.304283917848915</v>
      </c>
      <c r="AL59" s="102">
        <v>12.486309424994554</v>
      </c>
      <c r="AM59" s="102">
        <v>11.959036759701359</v>
      </c>
      <c r="AN59" s="102">
        <v>11.857610563131232</v>
      </c>
      <c r="AO59" s="102">
        <v>12.392244949374811</v>
      </c>
      <c r="AP59" s="102">
        <v>14.718483541435342</v>
      </c>
      <c r="AQ59" s="102">
        <v>15.812373866864164</v>
      </c>
      <c r="AR59" s="102">
        <v>15.160616716525722</v>
      </c>
      <c r="AS59" s="102">
        <v>14.295964487832119</v>
      </c>
      <c r="AT59" s="102">
        <v>16.179683974466748</v>
      </c>
      <c r="AU59" s="102">
        <v>14.721459206710325</v>
      </c>
      <c r="AV59" s="102">
        <v>12.688671183006331</v>
      </c>
      <c r="AW59" s="102">
        <v>12.566118448802612</v>
      </c>
      <c r="AX59" s="102">
        <v>15.275311224500307</v>
      </c>
      <c r="AY59" s="102">
        <v>13.960474217831569</v>
      </c>
      <c r="AZ59" s="102">
        <v>10.931550848557384</v>
      </c>
      <c r="BA59" s="102">
        <v>10.743809780608466</v>
      </c>
      <c r="BB59" s="102">
        <v>14.499699187019713</v>
      </c>
      <c r="BC59" s="102">
        <v>13.294399087836121</v>
      </c>
      <c r="BD59" s="102">
        <v>11.57564314476098</v>
      </c>
      <c r="BE59" s="102">
        <v>12.205994916158904</v>
      </c>
      <c r="BF59" s="102">
        <v>14.075984239433618</v>
      </c>
      <c r="BG59" s="102">
        <v>13.371598492996142</v>
      </c>
      <c r="BH59" s="102">
        <v>12.476751929307808</v>
      </c>
      <c r="BI59" s="102">
        <v>12.845184886382466</v>
      </c>
      <c r="BJ59" s="102">
        <v>14.69222442065646</v>
      </c>
      <c r="BK59" s="102">
        <v>13.482641077993197</v>
      </c>
      <c r="BL59" s="102">
        <v>13.724744866530628</v>
      </c>
      <c r="BM59" s="102">
        <v>14.296026924902447</v>
      </c>
      <c r="BN59" s="102">
        <v>16.46400230911819</v>
      </c>
      <c r="BO59" s="102">
        <v>16.494177248838472</v>
      </c>
      <c r="BP59" s="102">
        <v>15.460021179016135</v>
      </c>
      <c r="BQ59" s="102">
        <v>16.421835700722259</v>
      </c>
      <c r="BR59" s="102">
        <v>17.864485015568018</v>
      </c>
      <c r="BS59" s="102">
        <v>18.414152495591857</v>
      </c>
      <c r="BT59" s="102">
        <v>17.228439316163698</v>
      </c>
      <c r="BU59" s="102">
        <v>17.65825672849483</v>
      </c>
      <c r="BV59" s="102">
        <v>19.960628647672124</v>
      </c>
      <c r="BW59" s="102">
        <v>18.687771040031098</v>
      </c>
      <c r="BX59" s="102">
        <v>18.486120303773195</v>
      </c>
      <c r="BY59" s="102">
        <v>19.242573491153124</v>
      </c>
      <c r="BZ59" s="102">
        <v>20.442312296965994</v>
      </c>
      <c r="CA59" s="102">
        <v>19.474505843228876</v>
      </c>
      <c r="CB59" s="102">
        <v>21.370243095823458</v>
      </c>
      <c r="CC59" s="102">
        <v>21.606180756135487</v>
      </c>
      <c r="CD59" s="102">
        <v>23.269524166863768</v>
      </c>
      <c r="CE59" s="102">
        <v>22.596200294515953</v>
      </c>
      <c r="CF59" s="102">
        <v>24.086061873784576</v>
      </c>
      <c r="CG59" s="102">
        <v>26.862682779384095</v>
      </c>
      <c r="CH59" s="102">
        <v>28.965437476322283</v>
      </c>
      <c r="CI59" s="102">
        <v>28.496360387964625</v>
      </c>
      <c r="CJ59" s="102">
        <v>27.702556398948687</v>
      </c>
      <c r="CK59" s="102">
        <v>26.78724098970136</v>
      </c>
      <c r="CL59" s="102">
        <v>27.276509568115952</v>
      </c>
      <c r="CM59" s="102">
        <v>27.506783666128626</v>
      </c>
      <c r="CN59" s="102">
        <v>24.761525230390959</v>
      </c>
      <c r="CO59" s="102">
        <v>24.65195098143181</v>
      </c>
      <c r="CP59" s="102">
        <v>26.121837954499732</v>
      </c>
      <c r="CQ59" s="102">
        <v>26.02474228485076</v>
      </c>
      <c r="CR59" s="102">
        <v>23.135798931097703</v>
      </c>
      <c r="CS59" s="102">
        <v>22.704129016063153</v>
      </c>
      <c r="CT59" s="102">
        <v>26.523278263809853</v>
      </c>
      <c r="CU59" s="102">
        <v>26.337294438064511</v>
      </c>
      <c r="CV59" s="102">
        <v>26.72849312818207</v>
      </c>
      <c r="CW59" s="102">
        <v>27.13654605235552</v>
      </c>
      <c r="CX59" s="102">
        <v>29.056871788373652</v>
      </c>
      <c r="CY59" s="102">
        <v>29.523128669628782</v>
      </c>
      <c r="CZ59" s="102">
        <v>29.671974266178136</v>
      </c>
      <c r="DA59" s="102">
        <v>30.790671941578967</v>
      </c>
    </row>
    <row r="60" spans="1:105" ht="15" customHeight="1" x14ac:dyDescent="0.25">
      <c r="A60" s="103" t="s">
        <v>82</v>
      </c>
      <c r="B60" s="81"/>
      <c r="C60" s="81"/>
      <c r="D60" s="104"/>
      <c r="E60" s="83"/>
      <c r="F60" s="84">
        <v>3.5692740395985636</v>
      </c>
      <c r="G60" s="84">
        <v>3.6026661106257736</v>
      </c>
      <c r="H60" s="84">
        <v>8.8395775234520801</v>
      </c>
      <c r="I60" s="84">
        <v>11.701771313279046</v>
      </c>
      <c r="J60" s="84">
        <v>12.337071107208676</v>
      </c>
      <c r="K60" s="84">
        <v>12.381970759422325</v>
      </c>
      <c r="L60" s="84">
        <v>14.075274031859259</v>
      </c>
      <c r="M60" s="84">
        <v>13.932049547767518</v>
      </c>
      <c r="N60" s="84">
        <v>14.896839176727074</v>
      </c>
      <c r="O60" s="84">
        <v>14.136367100564701</v>
      </c>
      <c r="P60" s="84">
        <v>13.112316446868684</v>
      </c>
      <c r="Q60" s="84">
        <v>12.22263567918934</v>
      </c>
      <c r="R60" s="84">
        <v>13.921047591282058</v>
      </c>
      <c r="S60" s="84">
        <v>13.652963002808207</v>
      </c>
      <c r="T60" s="84">
        <v>12.803861755377536</v>
      </c>
      <c r="U60" s="84">
        <v>12.130815097248094</v>
      </c>
      <c r="V60" s="84">
        <v>13.351746658698636</v>
      </c>
      <c r="W60" s="84">
        <v>13.826580071246696</v>
      </c>
      <c r="X60" s="84">
        <v>13.199118205456202</v>
      </c>
      <c r="Y60" s="84">
        <v>12.75997345713736</v>
      </c>
      <c r="Z60" s="84">
        <v>13.95916402651784</v>
      </c>
      <c r="AA60" s="84">
        <v>13.24900332950757</v>
      </c>
      <c r="AB60" s="84">
        <v>12.93576202353934</v>
      </c>
      <c r="AC60" s="84">
        <v>11.876591591259333</v>
      </c>
      <c r="AD60" s="84">
        <v>12.897547722308639</v>
      </c>
      <c r="AE60" s="84">
        <v>11.036503678732927</v>
      </c>
      <c r="AF60" s="84">
        <v>10.775039717111436</v>
      </c>
      <c r="AG60" s="84">
        <v>11.286678613778209</v>
      </c>
      <c r="AH60" s="84">
        <v>11.58241780909154</v>
      </c>
      <c r="AI60" s="84">
        <v>10.777626879221719</v>
      </c>
      <c r="AJ60" s="84">
        <v>9.6979232354390632</v>
      </c>
      <c r="AK60" s="84">
        <v>10.367988138495145</v>
      </c>
      <c r="AL60" s="84">
        <v>11.369502971976388</v>
      </c>
      <c r="AM60" s="84">
        <v>11.153362957409492</v>
      </c>
      <c r="AN60" s="84">
        <v>11.086171928001042</v>
      </c>
      <c r="AO60" s="84">
        <v>11.68788942412478</v>
      </c>
      <c r="AP60" s="84">
        <v>13.361939263625045</v>
      </c>
      <c r="AQ60" s="84">
        <v>15.47649289769338</v>
      </c>
      <c r="AR60" s="84">
        <v>14.79937686201777</v>
      </c>
      <c r="AS60" s="84">
        <v>13.99223797327288</v>
      </c>
      <c r="AT60" s="84">
        <v>15.024628913535382</v>
      </c>
      <c r="AU60" s="84">
        <v>14.186490534812798</v>
      </c>
      <c r="AV60" s="84">
        <v>12.405559448990815</v>
      </c>
      <c r="AW60" s="84">
        <v>12.323913043244833</v>
      </c>
      <c r="AX60" s="84">
        <v>13.672954882741266</v>
      </c>
      <c r="AY60" s="84">
        <v>13.301264590501518</v>
      </c>
      <c r="AZ60" s="84">
        <v>10.39059583336272</v>
      </c>
      <c r="BA60" s="84">
        <v>10.223570489691278</v>
      </c>
      <c r="BB60" s="84">
        <v>12.752708166771887</v>
      </c>
      <c r="BC60" s="84">
        <v>11.922169958123163</v>
      </c>
      <c r="BD60" s="84">
        <v>10.469593640747457</v>
      </c>
      <c r="BE60" s="84">
        <v>11.243882470265561</v>
      </c>
      <c r="BF60" s="84">
        <v>12.350172484381519</v>
      </c>
      <c r="BG60" s="84">
        <v>12.251839770892545</v>
      </c>
      <c r="BH60" s="84">
        <v>11.658065315032092</v>
      </c>
      <c r="BI60" s="84">
        <v>12.03292505133383</v>
      </c>
      <c r="BJ60" s="84">
        <v>13.348532918239703</v>
      </c>
      <c r="BK60" s="84">
        <v>12.515457031282491</v>
      </c>
      <c r="BL60" s="84">
        <v>12.775552888981487</v>
      </c>
      <c r="BM60" s="84">
        <v>13.451165559352447</v>
      </c>
      <c r="BN60" s="84">
        <v>15.478769809128991</v>
      </c>
      <c r="BO60" s="84">
        <v>15.642343088741418</v>
      </c>
      <c r="BP60" s="84">
        <v>14.643334454577886</v>
      </c>
      <c r="BQ60" s="84">
        <v>15.60310059108005</v>
      </c>
      <c r="BR60" s="84">
        <v>17.2182381736657</v>
      </c>
      <c r="BS60" s="84">
        <v>17.909837533130695</v>
      </c>
      <c r="BT60" s="84">
        <v>16.681118034225779</v>
      </c>
      <c r="BU60" s="84">
        <v>16.934999137083203</v>
      </c>
      <c r="BV60" s="84">
        <v>19.547349688908788</v>
      </c>
      <c r="BW60" s="84">
        <v>18.607471708683619</v>
      </c>
      <c r="BX60" s="84">
        <v>18.413012564678517</v>
      </c>
      <c r="BY60" s="84">
        <v>19.147042058475904</v>
      </c>
      <c r="BZ60" s="84">
        <v>20.357611778472446</v>
      </c>
      <c r="CA60" s="84">
        <v>19.185823938577677</v>
      </c>
      <c r="CB60" s="84">
        <v>21.029878300921609</v>
      </c>
      <c r="CC60" s="84">
        <v>21.229181978647077</v>
      </c>
      <c r="CD60" s="84">
        <v>23.24215676877597</v>
      </c>
      <c r="CE60" s="84">
        <v>22.240001428670155</v>
      </c>
      <c r="CF60" s="84">
        <v>23.425592004550627</v>
      </c>
      <c r="CG60" s="84">
        <v>25.47687740781214</v>
      </c>
      <c r="CH60" s="84">
        <v>28.94953253681804</v>
      </c>
      <c r="CI60" s="84">
        <v>27.863892909160597</v>
      </c>
      <c r="CJ60" s="84">
        <v>27.046119420047219</v>
      </c>
      <c r="CK60" s="84">
        <v>26.24739935950274</v>
      </c>
      <c r="CL60" s="84">
        <v>27.243053306183626</v>
      </c>
      <c r="CM60" s="84">
        <v>27.099112027307292</v>
      </c>
      <c r="CN60" s="84">
        <v>24.281634765556937</v>
      </c>
      <c r="CO60" s="84">
        <v>24.346880169208355</v>
      </c>
      <c r="CP60" s="84">
        <v>26.103042764848709</v>
      </c>
      <c r="CQ60" s="84">
        <v>25.739784137581914</v>
      </c>
      <c r="CR60" s="84">
        <v>22.823878771674639</v>
      </c>
      <c r="CS60" s="84">
        <v>22.4054164577195</v>
      </c>
      <c r="CT60" s="84">
        <v>26.504616538423079</v>
      </c>
      <c r="CU60" s="84">
        <v>26.057219064224174</v>
      </c>
      <c r="CV60" s="84">
        <v>26.417084629874555</v>
      </c>
      <c r="CW60" s="84">
        <v>26.896946945191825</v>
      </c>
      <c r="CX60" s="84">
        <v>29.032827534204102</v>
      </c>
      <c r="CY60" s="84">
        <v>29.154775294269779</v>
      </c>
      <c r="CZ60" s="84">
        <v>29.461185263894922</v>
      </c>
      <c r="DA60" s="84">
        <v>30.688457069021378</v>
      </c>
    </row>
    <row r="61" spans="1:105" x14ac:dyDescent="0.25">
      <c r="A61" s="162"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5" x14ac:dyDescent="0.25">
      <c r="A62" s="162"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5" x14ac:dyDescent="0.25">
      <c r="A63" s="162"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5" x14ac:dyDescent="0.25">
      <c r="A64" s="162"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2"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2"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2"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2"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2"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2"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W27"/>
  <sheetViews>
    <sheetView showGridLines="0" zoomScale="80" zoomScaleNormal="80" workbookViewId="0">
      <pane xSplit="3" ySplit="6" topLeftCell="GN7" activePane="bottomRight" state="frozen"/>
      <selection activeCell="CL62" sqref="CL62"/>
      <selection pane="topRight" activeCell="CL62" sqref="CL62"/>
      <selection pane="bottomLeft" activeCell="CL62" sqref="CL62"/>
      <selection pane="bottomRight" activeCell="GV5" sqref="GV5:GW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 min="205" max="205" width="12.36328125" bestFit="1" customWidth="1"/>
    <col min="207" max="207" width="12.08984375" bestFit="1" customWidth="1"/>
  </cols>
  <sheetData>
    <row r="2" spans="1:205" ht="13" x14ac:dyDescent="0.3">
      <c r="A2" s="434" t="s">
        <v>66</v>
      </c>
    </row>
    <row r="3" spans="1:205" x14ac:dyDescent="0.25">
      <c r="A3" s="2" t="s">
        <v>0</v>
      </c>
    </row>
    <row r="5" spans="1:205" ht="13" x14ac:dyDescent="0.3">
      <c r="A5" s="38"/>
      <c r="B5" s="39"/>
      <c r="C5" s="39"/>
      <c r="D5" s="439">
        <v>35400</v>
      </c>
      <c r="E5" s="441"/>
      <c r="F5" s="439">
        <v>35765</v>
      </c>
      <c r="G5" s="441"/>
      <c r="H5" s="439">
        <v>36130</v>
      </c>
      <c r="I5" s="441"/>
      <c r="J5" s="439">
        <v>36495</v>
      </c>
      <c r="K5" s="441"/>
      <c r="L5" s="439">
        <v>36861</v>
      </c>
      <c r="M5" s="441"/>
      <c r="N5" s="439">
        <v>37226</v>
      </c>
      <c r="O5" s="441"/>
      <c r="P5" s="439">
        <v>37316</v>
      </c>
      <c r="Q5" s="441"/>
      <c r="R5" s="439">
        <v>37408</v>
      </c>
      <c r="S5" s="441"/>
      <c r="T5" s="439">
        <v>37500</v>
      </c>
      <c r="U5" s="441"/>
      <c r="V5" s="439">
        <v>37591</v>
      </c>
      <c r="W5" s="441"/>
      <c r="X5" s="439">
        <v>37681</v>
      </c>
      <c r="Y5" s="441"/>
      <c r="Z5" s="439">
        <v>37773</v>
      </c>
      <c r="AA5" s="441"/>
      <c r="AB5" s="439">
        <v>37865</v>
      </c>
      <c r="AC5" s="441"/>
      <c r="AD5" s="439">
        <v>37956</v>
      </c>
      <c r="AE5" s="441"/>
      <c r="AF5" s="439">
        <v>38047</v>
      </c>
      <c r="AG5" s="441"/>
      <c r="AH5" s="439">
        <v>38139</v>
      </c>
      <c r="AI5" s="441"/>
      <c r="AJ5" s="439">
        <v>38231</v>
      </c>
      <c r="AK5" s="441"/>
      <c r="AL5" s="439">
        <v>38322</v>
      </c>
      <c r="AM5" s="441"/>
      <c r="AN5" s="439">
        <v>38412</v>
      </c>
      <c r="AO5" s="441"/>
      <c r="AP5" s="439">
        <v>38504</v>
      </c>
      <c r="AQ5" s="441"/>
      <c r="AR5" s="439">
        <v>38596</v>
      </c>
      <c r="AS5" s="441"/>
      <c r="AT5" s="439">
        <v>38687</v>
      </c>
      <c r="AU5" s="441"/>
      <c r="AV5" s="439">
        <v>38777</v>
      </c>
      <c r="AW5" s="441"/>
      <c r="AX5" s="439">
        <v>38869</v>
      </c>
      <c r="AY5" s="441"/>
      <c r="AZ5" s="439">
        <v>38961</v>
      </c>
      <c r="BA5" s="441"/>
      <c r="BB5" s="439">
        <v>39052</v>
      </c>
      <c r="BC5" s="441"/>
      <c r="BD5" s="439">
        <v>39142</v>
      </c>
      <c r="BE5" s="441"/>
      <c r="BF5" s="439">
        <v>39234</v>
      </c>
      <c r="BG5" s="441"/>
      <c r="BH5" s="439">
        <v>39326</v>
      </c>
      <c r="BI5" s="441"/>
      <c r="BJ5" s="439">
        <v>39417</v>
      </c>
      <c r="BK5" s="441"/>
      <c r="BL5" s="439">
        <v>39508</v>
      </c>
      <c r="BM5" s="441"/>
      <c r="BN5" s="439">
        <v>39600</v>
      </c>
      <c r="BO5" s="441"/>
      <c r="BP5" s="439">
        <v>39692</v>
      </c>
      <c r="BQ5" s="441"/>
      <c r="BR5" s="439">
        <v>39783</v>
      </c>
      <c r="BS5" s="441"/>
      <c r="BT5" s="439">
        <v>39873</v>
      </c>
      <c r="BU5" s="441"/>
      <c r="BV5" s="439">
        <v>39965</v>
      </c>
      <c r="BW5" s="441"/>
      <c r="BX5" s="439">
        <v>40057</v>
      </c>
      <c r="BY5" s="441"/>
      <c r="BZ5" s="439">
        <v>40148</v>
      </c>
      <c r="CA5" s="441"/>
      <c r="CB5" s="439">
        <v>40238</v>
      </c>
      <c r="CC5" s="441"/>
      <c r="CD5" s="439">
        <v>40330</v>
      </c>
      <c r="CE5" s="441"/>
      <c r="CF5" s="439">
        <v>40422</v>
      </c>
      <c r="CG5" s="441"/>
      <c r="CH5" s="439">
        <v>40513</v>
      </c>
      <c r="CI5" s="441"/>
      <c r="CJ5" s="439">
        <v>40603</v>
      </c>
      <c r="CK5" s="441"/>
      <c r="CL5" s="439">
        <v>40695</v>
      </c>
      <c r="CM5" s="441"/>
      <c r="CN5" s="439">
        <v>40787</v>
      </c>
      <c r="CO5" s="441"/>
      <c r="CP5" s="439">
        <v>40878</v>
      </c>
      <c r="CQ5" s="441"/>
      <c r="CR5" s="439">
        <v>40969</v>
      </c>
      <c r="CS5" s="441"/>
      <c r="CT5" s="439">
        <v>41061</v>
      </c>
      <c r="CU5" s="441"/>
      <c r="CV5" s="439">
        <v>41153</v>
      </c>
      <c r="CW5" s="441"/>
      <c r="CX5" s="439">
        <v>41244</v>
      </c>
      <c r="CY5" s="441"/>
      <c r="CZ5" s="439">
        <v>41334</v>
      </c>
      <c r="DA5" s="441"/>
      <c r="DB5" s="439">
        <v>41426</v>
      </c>
      <c r="DC5" s="441"/>
      <c r="DD5" s="439">
        <v>41518</v>
      </c>
      <c r="DE5" s="441"/>
      <c r="DF5" s="439">
        <v>41609</v>
      </c>
      <c r="DG5" s="441"/>
      <c r="DH5" s="439">
        <v>41699</v>
      </c>
      <c r="DI5" s="441"/>
      <c r="DJ5" s="439">
        <v>41791</v>
      </c>
      <c r="DK5" s="441"/>
      <c r="DL5" s="439">
        <v>41883</v>
      </c>
      <c r="DM5" s="441"/>
      <c r="DN5" s="439">
        <v>41974</v>
      </c>
      <c r="DO5" s="441"/>
      <c r="DP5" s="439">
        <v>42064</v>
      </c>
      <c r="DQ5" s="441"/>
      <c r="DR5" s="439">
        <v>42156</v>
      </c>
      <c r="DS5" s="441"/>
      <c r="DT5" s="439">
        <v>42248</v>
      </c>
      <c r="DU5" s="441"/>
      <c r="DV5" s="439">
        <v>42339</v>
      </c>
      <c r="DW5" s="441"/>
      <c r="DX5" s="439">
        <v>42430</v>
      </c>
      <c r="DY5" s="441"/>
      <c r="DZ5" s="439">
        <v>42522</v>
      </c>
      <c r="EA5" s="441"/>
      <c r="EB5" s="439">
        <v>42614</v>
      </c>
      <c r="EC5" s="441"/>
      <c r="ED5" s="439">
        <v>42705</v>
      </c>
      <c r="EE5" s="441"/>
      <c r="EF5" s="439">
        <v>42795</v>
      </c>
      <c r="EG5" s="441"/>
      <c r="EH5" s="439">
        <v>42887</v>
      </c>
      <c r="EI5" s="441"/>
      <c r="EJ5" s="439">
        <v>42979</v>
      </c>
      <c r="EK5" s="440"/>
      <c r="EL5" s="439">
        <v>43100</v>
      </c>
      <c r="EM5" s="440"/>
      <c r="EN5" s="439">
        <v>43190</v>
      </c>
      <c r="EO5" s="440"/>
      <c r="EP5" s="439">
        <v>43281</v>
      </c>
      <c r="EQ5" s="440"/>
      <c r="ER5" s="439">
        <v>43344</v>
      </c>
      <c r="ES5" s="440"/>
      <c r="ET5" s="439">
        <v>43435</v>
      </c>
      <c r="EU5" s="440"/>
      <c r="EV5" s="439">
        <v>43525</v>
      </c>
      <c r="EW5" s="440"/>
      <c r="EX5" s="439">
        <v>43617</v>
      </c>
      <c r="EY5" s="440"/>
      <c r="EZ5" s="439">
        <v>43709</v>
      </c>
      <c r="FA5" s="440"/>
      <c r="FB5" s="439">
        <v>43830</v>
      </c>
      <c r="FC5" s="440"/>
      <c r="FD5" s="439">
        <v>43921</v>
      </c>
      <c r="FE5" s="440"/>
      <c r="FF5" s="439">
        <v>44012</v>
      </c>
      <c r="FG5" s="440"/>
      <c r="FH5" s="439">
        <v>0</v>
      </c>
      <c r="FI5" s="440"/>
      <c r="FJ5" s="439">
        <v>44195</v>
      </c>
      <c r="FK5" s="440"/>
      <c r="FL5" s="439">
        <v>44285</v>
      </c>
      <c r="FM5" s="440"/>
      <c r="FN5" s="439">
        <v>44377</v>
      </c>
      <c r="FO5" s="440"/>
      <c r="FP5" s="439">
        <v>44469</v>
      </c>
      <c r="FQ5" s="440"/>
      <c r="FR5" s="439">
        <v>44561</v>
      </c>
      <c r="FS5" s="440"/>
      <c r="FT5" s="439">
        <v>44651</v>
      </c>
      <c r="FU5" s="440"/>
      <c r="FV5" s="439">
        <v>44742</v>
      </c>
      <c r="FW5" s="440"/>
      <c r="FX5" s="439">
        <v>44834</v>
      </c>
      <c r="FY5" s="440"/>
      <c r="FZ5" s="439">
        <v>44925</v>
      </c>
      <c r="GA5" s="440"/>
      <c r="GB5" s="439">
        <v>45016</v>
      </c>
      <c r="GC5" s="440"/>
      <c r="GD5" s="439">
        <v>45107</v>
      </c>
      <c r="GE5" s="440"/>
      <c r="GF5" s="439">
        <v>45199</v>
      </c>
      <c r="GG5" s="440"/>
      <c r="GH5" s="439">
        <v>45261</v>
      </c>
      <c r="GI5" s="440"/>
      <c r="GJ5" s="439">
        <v>45352</v>
      </c>
      <c r="GK5" s="440"/>
      <c r="GL5" s="439">
        <v>45444</v>
      </c>
      <c r="GM5" s="440"/>
      <c r="GN5" s="439">
        <v>45536</v>
      </c>
      <c r="GO5" s="440"/>
      <c r="GP5" s="439">
        <v>45627</v>
      </c>
      <c r="GQ5" s="440"/>
      <c r="GR5" s="439">
        <v>45717</v>
      </c>
      <c r="GS5" s="440"/>
      <c r="GT5" s="439">
        <v>45809</v>
      </c>
      <c r="GU5" s="440"/>
      <c r="GV5" s="439">
        <v>45901</v>
      </c>
      <c r="GW5" s="440"/>
    </row>
    <row r="6" spans="1:205" ht="13" thickBot="1" x14ac:dyDescent="0.3">
      <c r="A6" s="146"/>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47" t="s">
        <v>34</v>
      </c>
      <c r="EL6" s="135" t="s">
        <v>33</v>
      </c>
      <c r="EM6" s="147" t="s">
        <v>34</v>
      </c>
      <c r="EN6" s="135" t="s">
        <v>33</v>
      </c>
      <c r="EO6" s="147" t="s">
        <v>34</v>
      </c>
      <c r="EP6" s="135" t="s">
        <v>33</v>
      </c>
      <c r="EQ6" s="147" t="s">
        <v>34</v>
      </c>
      <c r="ER6" s="135" t="s">
        <v>33</v>
      </c>
      <c r="ES6" s="147" t="s">
        <v>34</v>
      </c>
      <c r="ET6" s="135" t="s">
        <v>33</v>
      </c>
      <c r="EU6" s="147" t="s">
        <v>34</v>
      </c>
      <c r="EV6" s="135" t="s">
        <v>33</v>
      </c>
      <c r="EW6" s="147" t="s">
        <v>34</v>
      </c>
      <c r="EX6" s="135" t="s">
        <v>33</v>
      </c>
      <c r="EY6" s="147" t="s">
        <v>34</v>
      </c>
      <c r="EZ6" s="135" t="s">
        <v>33</v>
      </c>
      <c r="FA6" s="147" t="s">
        <v>34</v>
      </c>
      <c r="FB6" s="135" t="s">
        <v>33</v>
      </c>
      <c r="FC6" s="147" t="s">
        <v>34</v>
      </c>
      <c r="FD6" s="135" t="s">
        <v>33</v>
      </c>
      <c r="FE6" s="147" t="s">
        <v>34</v>
      </c>
      <c r="FF6" s="135" t="s">
        <v>33</v>
      </c>
      <c r="FG6" s="147" t="s">
        <v>34</v>
      </c>
      <c r="FH6" s="135" t="s">
        <v>33</v>
      </c>
      <c r="FI6" s="147" t="s">
        <v>34</v>
      </c>
      <c r="FJ6" s="135" t="s">
        <v>33</v>
      </c>
      <c r="FK6" s="147" t="s">
        <v>34</v>
      </c>
      <c r="FL6" s="135" t="s">
        <v>33</v>
      </c>
      <c r="FM6" s="147" t="s">
        <v>34</v>
      </c>
      <c r="FN6" s="135" t="s">
        <v>33</v>
      </c>
      <c r="FO6" s="147" t="s">
        <v>34</v>
      </c>
      <c r="FP6" s="135" t="s">
        <v>33</v>
      </c>
      <c r="FQ6" s="147" t="s">
        <v>34</v>
      </c>
      <c r="FR6" s="135" t="s">
        <v>33</v>
      </c>
      <c r="FS6" s="147" t="s">
        <v>34</v>
      </c>
      <c r="FT6" s="135" t="s">
        <v>33</v>
      </c>
      <c r="FU6" s="147" t="s">
        <v>34</v>
      </c>
      <c r="FV6" s="135" t="s">
        <v>33</v>
      </c>
      <c r="FW6" s="147" t="s">
        <v>34</v>
      </c>
      <c r="FX6" s="135" t="s">
        <v>33</v>
      </c>
      <c r="FY6" s="147" t="s">
        <v>34</v>
      </c>
      <c r="FZ6" s="135" t="s">
        <v>33</v>
      </c>
      <c r="GA6" s="147" t="s">
        <v>34</v>
      </c>
      <c r="GB6" s="135" t="s">
        <v>33</v>
      </c>
      <c r="GC6" s="147" t="s">
        <v>34</v>
      </c>
      <c r="GD6" s="135" t="s">
        <v>33</v>
      </c>
      <c r="GE6" s="147" t="s">
        <v>34</v>
      </c>
      <c r="GF6" s="135" t="s">
        <v>33</v>
      </c>
      <c r="GG6" s="147" t="s">
        <v>34</v>
      </c>
      <c r="GH6" s="135" t="s">
        <v>33</v>
      </c>
      <c r="GI6" s="147" t="s">
        <v>34</v>
      </c>
      <c r="GJ6" s="135" t="s">
        <v>33</v>
      </c>
      <c r="GK6" s="147" t="s">
        <v>34</v>
      </c>
      <c r="GL6" s="135" t="s">
        <v>33</v>
      </c>
      <c r="GM6" s="147" t="s">
        <v>34</v>
      </c>
      <c r="GN6" s="135" t="s">
        <v>33</v>
      </c>
      <c r="GO6" s="147" t="s">
        <v>34</v>
      </c>
      <c r="GP6" s="135" t="s">
        <v>33</v>
      </c>
      <c r="GQ6" s="147" t="s">
        <v>34</v>
      </c>
      <c r="GR6" s="135" t="s">
        <v>33</v>
      </c>
      <c r="GS6" s="147" t="s">
        <v>34</v>
      </c>
      <c r="GT6" s="135" t="s">
        <v>33</v>
      </c>
      <c r="GU6" s="147" t="s">
        <v>34</v>
      </c>
      <c r="GV6" s="135" t="s">
        <v>33</v>
      </c>
      <c r="GW6" s="147" t="s">
        <v>34</v>
      </c>
    </row>
    <row r="7" spans="1:205"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48">
        <v>140194808.71799496</v>
      </c>
      <c r="EL7" s="137">
        <v>47772.159666510001</v>
      </c>
      <c r="EM7" s="148">
        <v>142552124.44486585</v>
      </c>
      <c r="EN7" s="137">
        <v>49121.353168250003</v>
      </c>
      <c r="EO7" s="148">
        <v>136559326.66186175</v>
      </c>
      <c r="EP7" s="137">
        <v>48704.475120940013</v>
      </c>
      <c r="EQ7" s="148">
        <v>143439062.63392922</v>
      </c>
      <c r="ER7" s="137">
        <v>48774.949391369999</v>
      </c>
      <c r="ES7" s="148">
        <v>145816613.20145193</v>
      </c>
      <c r="ET7" s="137">
        <v>50493.221693082945</v>
      </c>
      <c r="EU7" s="148">
        <v>164090347.19709629</v>
      </c>
      <c r="EV7" s="137">
        <v>51212.948240109457</v>
      </c>
      <c r="EW7" s="148">
        <v>163417445.05729488</v>
      </c>
      <c r="EX7" s="137">
        <v>51063.768403022448</v>
      </c>
      <c r="EY7" s="148">
        <v>163262612.25119546</v>
      </c>
      <c r="EZ7" s="137">
        <v>50853.20998334336</v>
      </c>
      <c r="FA7" s="148">
        <v>176054321.49443457</v>
      </c>
      <c r="FB7" s="137">
        <v>51724.239357024344</v>
      </c>
      <c r="FC7" s="148">
        <v>169507573.76647875</v>
      </c>
      <c r="FD7" s="137">
        <v>53004.872982575871</v>
      </c>
      <c r="FE7" s="148">
        <v>215454737.74830422</v>
      </c>
      <c r="FF7" s="137">
        <v>58455.461533616704</v>
      </c>
      <c r="FG7" s="148">
        <v>219728818.91332716</v>
      </c>
      <c r="FH7" s="137">
        <v>60554.459001058378</v>
      </c>
      <c r="FI7" s="148">
        <v>234887113.19756538</v>
      </c>
      <c r="FJ7" s="137">
        <v>66932.533006060941</v>
      </c>
      <c r="FK7" s="148">
        <v>229745919.54330418</v>
      </c>
      <c r="FL7" s="137">
        <v>66937.699755568334</v>
      </c>
      <c r="FM7" s="148">
        <v>250140159.59358084</v>
      </c>
      <c r="FN7" s="137">
        <v>69949.591373700736</v>
      </c>
      <c r="FO7" s="148">
        <v>262777531.42584035</v>
      </c>
      <c r="FP7" s="137">
        <v>69852.565094852849</v>
      </c>
      <c r="FQ7" s="148">
        <v>267862234.31793031</v>
      </c>
      <c r="FR7" s="137">
        <v>73447.640455886183</v>
      </c>
      <c r="FS7" s="148">
        <v>292406808.27735585</v>
      </c>
      <c r="FT7" s="137">
        <v>73193.215331084357</v>
      </c>
      <c r="FU7" s="148">
        <v>274339150.04320383</v>
      </c>
      <c r="FV7" s="137">
        <v>73170.988334464084</v>
      </c>
      <c r="FW7" s="148">
        <v>302011059.22085047</v>
      </c>
      <c r="FX7" s="137">
        <v>73361.07227782</v>
      </c>
      <c r="FY7" s="148">
        <v>332477514.83813965</v>
      </c>
      <c r="FZ7" s="137">
        <v>75978.186670544994</v>
      </c>
      <c r="GA7" s="148">
        <v>365470273.52265549</v>
      </c>
      <c r="GB7" s="137">
        <v>77006.240062890211</v>
      </c>
      <c r="GC7" s="148">
        <v>356328664.45581001</v>
      </c>
      <c r="GD7" s="137">
        <v>76651.724013930841</v>
      </c>
      <c r="GE7" s="148">
        <v>321268837.82510805</v>
      </c>
      <c r="GF7" s="137">
        <v>77048.972565843695</v>
      </c>
      <c r="GG7" s="148">
        <v>312338043.02851456</v>
      </c>
      <c r="GH7" s="137">
        <v>80246.908260874377</v>
      </c>
      <c r="GI7" s="148">
        <v>306707695.71847492</v>
      </c>
      <c r="GJ7" s="137">
        <v>79829.546468264831</v>
      </c>
      <c r="GK7" s="148">
        <v>306729066.39501399</v>
      </c>
      <c r="GL7" s="137">
        <v>79616.118447166649</v>
      </c>
      <c r="GM7" s="148">
        <v>330250843.96358514</v>
      </c>
      <c r="GN7" s="137">
        <v>79955.968833621358</v>
      </c>
      <c r="GO7" s="148">
        <v>332953444.97665441</v>
      </c>
      <c r="GP7" s="137">
        <v>81695.603274892972</v>
      </c>
      <c r="GQ7" s="148">
        <v>360208169.17949432</v>
      </c>
      <c r="GR7" s="137">
        <v>81177.851205818224</v>
      </c>
      <c r="GS7" s="148">
        <v>340343823.62997729</v>
      </c>
      <c r="GT7" s="137">
        <v>84352.946260952071</v>
      </c>
      <c r="GU7" s="148">
        <v>343288654.80980879</v>
      </c>
      <c r="GV7" s="137">
        <v>94084.575650089799</v>
      </c>
      <c r="GW7" s="148">
        <v>367051214.13793886</v>
      </c>
    </row>
    <row r="8" spans="1:205" ht="3" customHeight="1" x14ac:dyDescent="0.25">
      <c r="A8" s="149"/>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50">
        <v>0</v>
      </c>
      <c r="EL8" s="124"/>
      <c r="EM8" s="150"/>
      <c r="EN8" s="124"/>
      <c r="EO8" s="150"/>
      <c r="EP8" s="124"/>
      <c r="EQ8" s="150"/>
      <c r="ER8" s="124"/>
      <c r="ES8" s="150"/>
      <c r="ET8" s="124"/>
      <c r="EU8" s="150"/>
      <c r="EV8" s="124"/>
      <c r="EW8" s="150"/>
      <c r="EX8" s="124"/>
      <c r="EY8" s="150"/>
      <c r="EZ8" s="124"/>
      <c r="FA8" s="150"/>
      <c r="FB8" s="124"/>
      <c r="FC8" s="150"/>
      <c r="FD8" s="124"/>
      <c r="FE8" s="150"/>
      <c r="FF8" s="124"/>
      <c r="FG8" s="150"/>
      <c r="FH8" s="124"/>
      <c r="FI8" s="150"/>
      <c r="FJ8" s="124"/>
      <c r="FK8" s="150"/>
      <c r="FL8" s="124"/>
      <c r="FM8" s="150"/>
      <c r="FN8" s="124"/>
      <c r="FO8" s="150"/>
      <c r="FP8" s="124"/>
      <c r="FQ8" s="150">
        <v>0</v>
      </c>
      <c r="FR8" s="124"/>
      <c r="FS8" s="150">
        <v>0</v>
      </c>
      <c r="FT8" s="124"/>
      <c r="FU8" s="150">
        <v>0</v>
      </c>
      <c r="FV8" s="124"/>
      <c r="FW8" s="150">
        <v>0</v>
      </c>
      <c r="FX8" s="124"/>
      <c r="FY8" s="150">
        <v>0</v>
      </c>
      <c r="FZ8" s="124"/>
      <c r="GA8" s="150">
        <v>0</v>
      </c>
      <c r="GB8" s="124"/>
      <c r="GC8" s="150">
        <v>0</v>
      </c>
      <c r="GD8" s="124"/>
      <c r="GE8" s="150">
        <v>0</v>
      </c>
      <c r="GF8" s="124"/>
      <c r="GG8" s="150">
        <v>0</v>
      </c>
      <c r="GH8" s="124"/>
      <c r="GI8" s="150">
        <v>0</v>
      </c>
      <c r="GJ8" s="124"/>
      <c r="GK8" s="150">
        <v>0</v>
      </c>
      <c r="GL8" s="124"/>
      <c r="GM8" s="150">
        <v>0</v>
      </c>
      <c r="GN8" s="124"/>
      <c r="GO8" s="150">
        <v>0</v>
      </c>
      <c r="GP8" s="124"/>
      <c r="GQ8" s="150">
        <v>0</v>
      </c>
      <c r="GR8" s="124"/>
      <c r="GS8" s="150">
        <v>0</v>
      </c>
      <c r="GT8" s="124"/>
      <c r="GU8" s="150">
        <v>0</v>
      </c>
      <c r="GV8" s="124"/>
      <c r="GW8" s="150">
        <v>0</v>
      </c>
    </row>
    <row r="9" spans="1:205"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48">
        <v>2440758.74259964</v>
      </c>
      <c r="EL9" s="132">
        <v>831.32348316000002</v>
      </c>
      <c r="EM9" s="148">
        <v>2480669.27374944</v>
      </c>
      <c r="EN9" s="132">
        <v>826.45667395000009</v>
      </c>
      <c r="EO9" s="148">
        <v>2297582.6118479581</v>
      </c>
      <c r="EP9" s="132">
        <v>835.02286298000001</v>
      </c>
      <c r="EQ9" s="148">
        <v>2459217.4835337684</v>
      </c>
      <c r="ER9" s="132">
        <v>800.78883100000007</v>
      </c>
      <c r="ES9" s="148">
        <v>2394022.2733809804</v>
      </c>
      <c r="ET9" s="132">
        <v>785.24323012000002</v>
      </c>
      <c r="EU9" s="148">
        <v>2551844.1870824699</v>
      </c>
      <c r="EV9" s="132">
        <v>786.08098289000009</v>
      </c>
      <c r="EW9" s="148">
        <v>2508337.2515430171</v>
      </c>
      <c r="EX9" s="132">
        <v>802.57886785000005</v>
      </c>
      <c r="EY9" s="148">
        <v>2566029.2336560558</v>
      </c>
      <c r="EZ9" s="132">
        <v>848.14035106000006</v>
      </c>
      <c r="FA9" s="148">
        <v>2936270.3767732312</v>
      </c>
      <c r="FB9" s="132">
        <v>769.15101057000004</v>
      </c>
      <c r="FC9" s="148">
        <v>2520615.5427793697</v>
      </c>
      <c r="FD9" s="132">
        <v>715.03049499000008</v>
      </c>
      <c r="FE9" s="148">
        <v>2906463.1063403022</v>
      </c>
      <c r="FF9" s="132">
        <v>712.23102362000009</v>
      </c>
      <c r="FG9" s="148">
        <v>2677212.3169954545</v>
      </c>
      <c r="FH9" s="132">
        <v>690.73798246000001</v>
      </c>
      <c r="FI9" s="148">
        <v>2679331.1896833926</v>
      </c>
      <c r="FJ9" s="132">
        <v>700.90129546000003</v>
      </c>
      <c r="FK9" s="148">
        <v>2405843.6966664502</v>
      </c>
      <c r="FL9" s="132">
        <v>662.98649989</v>
      </c>
      <c r="FM9" s="148">
        <v>2477520.88130394</v>
      </c>
      <c r="FN9" s="132">
        <v>653.33711599000003</v>
      </c>
      <c r="FO9" s="148">
        <v>2454371.9435261535</v>
      </c>
      <c r="FP9" s="132">
        <v>832.01807240999983</v>
      </c>
      <c r="FQ9" s="148">
        <v>3190523.0619091778</v>
      </c>
      <c r="FR9" s="132">
        <v>1039.98428214</v>
      </c>
      <c r="FS9" s="148">
        <v>4140343.8246844821</v>
      </c>
      <c r="FT9" s="132">
        <v>1088.8996874600002</v>
      </c>
      <c r="FU9" s="148">
        <v>4081359.3635531999</v>
      </c>
      <c r="FV9" s="132">
        <v>1055.1645657399999</v>
      </c>
      <c r="FW9" s="148">
        <v>4355160.0901548779</v>
      </c>
      <c r="FX9" s="132">
        <v>980.77431735000005</v>
      </c>
      <c r="FY9" s="148">
        <v>4444937.8604324143</v>
      </c>
      <c r="FZ9" s="132">
        <v>842.15188003000003</v>
      </c>
      <c r="GA9" s="148">
        <v>4050918.9733203058</v>
      </c>
      <c r="GB9" s="132">
        <v>1088.8996874600002</v>
      </c>
      <c r="GC9" s="148">
        <v>5038632.8567930358</v>
      </c>
      <c r="GD9" s="132">
        <v>1076.3276243099999</v>
      </c>
      <c r="GE9" s="148">
        <v>4511190.4452180164</v>
      </c>
      <c r="GF9" s="132">
        <v>1085.2084749700002</v>
      </c>
      <c r="GG9" s="148">
        <v>4399174.7074943883</v>
      </c>
      <c r="GH9" s="132">
        <v>1164.05209195</v>
      </c>
      <c r="GI9" s="148">
        <v>4449065.2980374973</v>
      </c>
      <c r="GJ9" s="132">
        <v>1260.1932367499999</v>
      </c>
      <c r="GK9" s="148">
        <v>4842040.4735645251</v>
      </c>
      <c r="GL9" s="132">
        <v>1161.53061441</v>
      </c>
      <c r="GM9" s="148">
        <v>4818075.4497972559</v>
      </c>
      <c r="GN9" s="132">
        <v>1158.5581857900002</v>
      </c>
      <c r="GO9" s="148">
        <v>4824479.5828485768</v>
      </c>
      <c r="GP9" s="132">
        <v>1082.83814794</v>
      </c>
      <c r="GQ9" s="148">
        <v>4774395.8199896505</v>
      </c>
      <c r="GR9" s="132">
        <v>1082.6999967899999</v>
      </c>
      <c r="GS9" s="148">
        <v>4539295.5255418494</v>
      </c>
      <c r="GT9" s="132">
        <v>1071.5016267599999</v>
      </c>
      <c r="GU9" s="148">
        <v>4360658.0253763692</v>
      </c>
      <c r="GV9" s="132">
        <v>1095.9592356900002</v>
      </c>
      <c r="GW9" s="148">
        <v>4275654.806605041</v>
      </c>
    </row>
    <row r="10" spans="1:205" ht="3" customHeight="1" x14ac:dyDescent="0.25">
      <c r="A10" s="149"/>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50">
        <v>0</v>
      </c>
      <c r="EL10" s="124"/>
      <c r="EM10" s="150">
        <v>0</v>
      </c>
      <c r="EN10" s="124"/>
      <c r="EO10" s="150">
        <v>0</v>
      </c>
      <c r="EP10" s="124"/>
      <c r="EQ10" s="150">
        <v>0</v>
      </c>
      <c r="ER10" s="124"/>
      <c r="ES10" s="150">
        <v>0</v>
      </c>
      <c r="ET10" s="124"/>
      <c r="EU10" s="150">
        <v>0</v>
      </c>
      <c r="EV10" s="124"/>
      <c r="EW10" s="150">
        <v>0</v>
      </c>
      <c r="EX10" s="124"/>
      <c r="EY10" s="150"/>
      <c r="EZ10" s="124"/>
      <c r="FA10" s="150"/>
      <c r="FB10" s="124"/>
      <c r="FC10" s="150"/>
      <c r="FD10" s="124"/>
      <c r="FE10" s="150"/>
      <c r="FF10" s="124"/>
      <c r="FG10" s="150"/>
      <c r="FH10" s="124"/>
      <c r="FI10" s="150"/>
      <c r="FJ10" s="124"/>
      <c r="FK10" s="150"/>
      <c r="FL10" s="124"/>
      <c r="FM10" s="150"/>
      <c r="FN10" s="124"/>
      <c r="FO10" s="150">
        <v>0</v>
      </c>
      <c r="FP10" s="124"/>
      <c r="FQ10" s="150">
        <v>0</v>
      </c>
      <c r="FR10" s="124"/>
      <c r="FS10" s="150">
        <v>0</v>
      </c>
      <c r="FT10" s="124"/>
      <c r="FU10" s="150">
        <v>0</v>
      </c>
      <c r="FV10" s="124"/>
      <c r="FW10" s="150">
        <v>0</v>
      </c>
      <c r="FX10" s="124"/>
      <c r="FY10" s="150">
        <v>0</v>
      </c>
      <c r="FZ10" s="124"/>
      <c r="GA10" s="150">
        <v>0</v>
      </c>
      <c r="GB10" s="124"/>
      <c r="GC10" s="150">
        <v>0</v>
      </c>
      <c r="GD10" s="124"/>
      <c r="GE10" s="150">
        <v>0</v>
      </c>
      <c r="GF10" s="124"/>
      <c r="GG10" s="150">
        <v>0</v>
      </c>
      <c r="GH10" s="124"/>
      <c r="GI10" s="150">
        <v>0</v>
      </c>
      <c r="GJ10" s="124"/>
      <c r="GK10" s="150">
        <v>0</v>
      </c>
      <c r="GL10" s="124"/>
      <c r="GM10" s="150">
        <v>0</v>
      </c>
      <c r="GN10" s="124"/>
      <c r="GO10" s="150">
        <v>0</v>
      </c>
      <c r="GP10" s="124"/>
      <c r="GQ10" s="150">
        <v>0</v>
      </c>
      <c r="GR10" s="124"/>
      <c r="GS10" s="150">
        <v>0</v>
      </c>
      <c r="GT10" s="124"/>
      <c r="GU10" s="150">
        <v>0</v>
      </c>
      <c r="GV10" s="124"/>
      <c r="GW10" s="150">
        <v>0</v>
      </c>
    </row>
    <row r="11" spans="1:205"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48">
        <v>0</v>
      </c>
      <c r="EL11" s="128"/>
      <c r="EM11" s="148">
        <v>0</v>
      </c>
      <c r="EN11" s="128"/>
      <c r="EO11" s="148">
        <v>0</v>
      </c>
      <c r="EP11" s="128"/>
      <c r="EQ11" s="148">
        <v>0</v>
      </c>
      <c r="ER11" s="128"/>
      <c r="ES11" s="148">
        <v>0</v>
      </c>
      <c r="ET11" s="128"/>
      <c r="EU11" s="148">
        <v>0</v>
      </c>
      <c r="EV11" s="128"/>
      <c r="EW11" s="148">
        <v>0</v>
      </c>
      <c r="EX11" s="128"/>
      <c r="EY11" s="148">
        <v>0</v>
      </c>
      <c r="EZ11" s="128"/>
      <c r="FA11" s="148">
        <v>0</v>
      </c>
      <c r="FB11" s="128"/>
      <c r="FC11" s="148">
        <v>0</v>
      </c>
      <c r="FD11" s="128"/>
      <c r="FE11" s="148">
        <v>0</v>
      </c>
      <c r="FF11" s="128"/>
      <c r="FG11" s="148">
        <v>0</v>
      </c>
      <c r="FH11" s="128"/>
      <c r="FI11" s="148">
        <v>0</v>
      </c>
      <c r="FJ11" s="128"/>
      <c r="FK11" s="148">
        <v>0</v>
      </c>
      <c r="FL11" s="128"/>
      <c r="FM11" s="148">
        <v>0</v>
      </c>
      <c r="FN11" s="128"/>
      <c r="FO11" s="148">
        <v>0</v>
      </c>
      <c r="FP11" s="128"/>
      <c r="FQ11" s="148">
        <v>0</v>
      </c>
      <c r="FR11" s="128"/>
      <c r="FS11" s="148">
        <v>0</v>
      </c>
      <c r="FT11" s="128"/>
      <c r="FU11" s="148">
        <v>0</v>
      </c>
      <c r="FV11" s="128"/>
      <c r="FW11" s="148">
        <v>0</v>
      </c>
      <c r="FX11" s="128"/>
      <c r="FY11" s="148">
        <v>0</v>
      </c>
      <c r="FZ11" s="128"/>
      <c r="GA11" s="148">
        <v>0</v>
      </c>
      <c r="GB11" s="128"/>
      <c r="GC11" s="148">
        <v>0</v>
      </c>
      <c r="GD11" s="128"/>
      <c r="GE11" s="148">
        <v>0</v>
      </c>
      <c r="GF11" s="128"/>
      <c r="GG11" s="148">
        <v>0</v>
      </c>
      <c r="GH11" s="128"/>
      <c r="GI11" s="148">
        <v>0</v>
      </c>
      <c r="GJ11" s="128"/>
      <c r="GK11" s="148">
        <v>0</v>
      </c>
      <c r="GL11" s="128"/>
      <c r="GM11" s="148">
        <v>0</v>
      </c>
      <c r="GN11" s="128"/>
      <c r="GO11" s="148">
        <v>0</v>
      </c>
      <c r="GP11" s="128"/>
      <c r="GQ11" s="148">
        <v>0</v>
      </c>
      <c r="GR11" s="128"/>
      <c r="GS11" s="148">
        <v>0</v>
      </c>
      <c r="GT11" s="128"/>
      <c r="GU11" s="148">
        <v>0</v>
      </c>
      <c r="GV11" s="128"/>
      <c r="GW11" s="148">
        <v>0</v>
      </c>
    </row>
    <row r="12" spans="1:205" ht="3" customHeight="1" x14ac:dyDescent="0.25">
      <c r="A12" s="149"/>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50">
        <v>0</v>
      </c>
      <c r="EL12" s="124"/>
      <c r="EM12" s="150">
        <v>0</v>
      </c>
      <c r="EN12" s="124"/>
      <c r="EO12" s="150">
        <v>0</v>
      </c>
      <c r="EP12" s="124"/>
      <c r="EQ12" s="150">
        <v>0</v>
      </c>
      <c r="ER12" s="124"/>
      <c r="ES12" s="150">
        <v>0</v>
      </c>
      <c r="ET12" s="124"/>
      <c r="EU12" s="150">
        <v>0</v>
      </c>
      <c r="EV12" s="124"/>
      <c r="EW12" s="150">
        <v>0</v>
      </c>
      <c r="EX12" s="124"/>
      <c r="EY12" s="150"/>
      <c r="EZ12" s="124"/>
      <c r="FA12" s="150"/>
      <c r="FB12" s="124"/>
      <c r="FC12" s="150"/>
      <c r="FD12" s="124"/>
      <c r="FE12" s="150"/>
      <c r="FF12" s="124"/>
      <c r="FG12" s="150"/>
      <c r="FH12" s="124"/>
      <c r="FI12" s="150"/>
      <c r="FJ12" s="124"/>
      <c r="FK12" s="150"/>
      <c r="FL12" s="124"/>
      <c r="FM12" s="150"/>
      <c r="FN12" s="124"/>
      <c r="FO12" s="150">
        <v>0</v>
      </c>
      <c r="FP12" s="124"/>
      <c r="FQ12" s="150">
        <v>0</v>
      </c>
      <c r="FR12" s="124"/>
      <c r="FS12" s="150">
        <v>0</v>
      </c>
      <c r="FT12" s="124"/>
      <c r="FU12" s="150">
        <v>0</v>
      </c>
      <c r="FV12" s="124"/>
      <c r="FW12" s="150">
        <v>0</v>
      </c>
      <c r="FX12" s="124"/>
      <c r="FY12" s="150">
        <v>0</v>
      </c>
      <c r="FZ12" s="124"/>
      <c r="GA12" s="150">
        <v>0</v>
      </c>
      <c r="GB12" s="124"/>
      <c r="GC12" s="150">
        <v>0</v>
      </c>
      <c r="GD12" s="124"/>
      <c r="GE12" s="150">
        <v>0</v>
      </c>
      <c r="GF12" s="124"/>
      <c r="GG12" s="150">
        <v>0</v>
      </c>
      <c r="GH12" s="124"/>
      <c r="GI12" s="150">
        <v>0</v>
      </c>
      <c r="GJ12" s="124"/>
      <c r="GK12" s="150">
        <v>0</v>
      </c>
      <c r="GL12" s="124"/>
      <c r="GM12" s="150">
        <v>0</v>
      </c>
      <c r="GN12" s="124"/>
      <c r="GO12" s="150">
        <v>0</v>
      </c>
      <c r="GP12" s="124"/>
      <c r="GQ12" s="150">
        <v>0</v>
      </c>
      <c r="GR12" s="124"/>
      <c r="GS12" s="150">
        <v>0</v>
      </c>
      <c r="GT12" s="124"/>
      <c r="GU12" s="150">
        <v>0</v>
      </c>
      <c r="GV12" s="124"/>
      <c r="GW12" s="150">
        <v>0</v>
      </c>
    </row>
    <row r="13" spans="1:205"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48">
        <v>0</v>
      </c>
      <c r="EL13" s="126">
        <v>0</v>
      </c>
      <c r="EM13" s="148">
        <v>0</v>
      </c>
      <c r="EN13" s="126">
        <v>0</v>
      </c>
      <c r="EO13" s="148">
        <v>0</v>
      </c>
      <c r="EP13" s="126">
        <v>0</v>
      </c>
      <c r="EQ13" s="148">
        <v>0</v>
      </c>
      <c r="ER13" s="126">
        <v>0</v>
      </c>
      <c r="ES13" s="148">
        <v>0</v>
      </c>
      <c r="ET13" s="126">
        <v>0</v>
      </c>
      <c r="EU13" s="148">
        <v>0</v>
      </c>
      <c r="EV13" s="126">
        <v>0</v>
      </c>
      <c r="EW13" s="148">
        <v>0</v>
      </c>
      <c r="EX13" s="126">
        <v>0</v>
      </c>
      <c r="EY13" s="148">
        <v>0</v>
      </c>
      <c r="EZ13" s="126">
        <v>0</v>
      </c>
      <c r="FA13" s="148">
        <v>0</v>
      </c>
      <c r="FB13" s="126">
        <v>0</v>
      </c>
      <c r="FC13" s="148">
        <v>0</v>
      </c>
      <c r="FD13" s="126">
        <v>0</v>
      </c>
      <c r="FE13" s="148">
        <v>0</v>
      </c>
      <c r="FF13" s="126">
        <v>0</v>
      </c>
      <c r="FG13" s="148">
        <v>0</v>
      </c>
      <c r="FH13" s="126">
        <v>0</v>
      </c>
      <c r="FI13" s="148">
        <v>0</v>
      </c>
      <c r="FJ13" s="126">
        <v>0</v>
      </c>
      <c r="FK13" s="148">
        <v>0</v>
      </c>
      <c r="FL13" s="126">
        <v>0</v>
      </c>
      <c r="FM13" s="148">
        <v>0</v>
      </c>
      <c r="FN13" s="126">
        <v>0</v>
      </c>
      <c r="FO13" s="148">
        <v>0</v>
      </c>
      <c r="FP13" s="126">
        <v>0</v>
      </c>
      <c r="FQ13" s="148">
        <v>0</v>
      </c>
      <c r="FR13" s="126">
        <v>0</v>
      </c>
      <c r="FS13" s="148">
        <v>0</v>
      </c>
      <c r="FT13" s="126">
        <v>0</v>
      </c>
      <c r="FU13" s="148">
        <v>0</v>
      </c>
      <c r="FV13" s="126">
        <v>0</v>
      </c>
      <c r="FW13" s="148">
        <v>0</v>
      </c>
      <c r="FX13" s="126">
        <v>0</v>
      </c>
      <c r="FY13" s="148">
        <v>0</v>
      </c>
      <c r="FZ13" s="126">
        <v>0</v>
      </c>
      <c r="GA13" s="148">
        <v>0</v>
      </c>
      <c r="GB13" s="126">
        <v>0</v>
      </c>
      <c r="GC13" s="148">
        <v>0</v>
      </c>
      <c r="GD13" s="126">
        <v>0</v>
      </c>
      <c r="GE13" s="148">
        <v>0</v>
      </c>
      <c r="GF13" s="126">
        <v>0</v>
      </c>
      <c r="GG13" s="148">
        <v>0</v>
      </c>
      <c r="GH13" s="126">
        <v>0</v>
      </c>
      <c r="GI13" s="148">
        <v>0</v>
      </c>
      <c r="GJ13" s="126">
        <v>0</v>
      </c>
      <c r="GK13" s="148">
        <v>0</v>
      </c>
      <c r="GL13" s="126">
        <v>0</v>
      </c>
      <c r="GM13" s="148">
        <v>0</v>
      </c>
      <c r="GN13" s="126">
        <v>0</v>
      </c>
      <c r="GO13" s="148">
        <v>0</v>
      </c>
      <c r="GP13" s="126">
        <v>0</v>
      </c>
      <c r="GQ13" s="148">
        <v>0</v>
      </c>
      <c r="GR13" s="126">
        <v>0</v>
      </c>
      <c r="GS13" s="148">
        <v>0</v>
      </c>
      <c r="GT13" s="126">
        <v>0</v>
      </c>
      <c r="GU13" s="148">
        <v>0</v>
      </c>
      <c r="GV13" s="126">
        <v>0</v>
      </c>
      <c r="GW13" s="148">
        <v>0</v>
      </c>
    </row>
    <row r="14" spans="1:205" ht="3" customHeight="1" x14ac:dyDescent="0.25">
      <c r="A14" s="149"/>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50">
        <v>0</v>
      </c>
      <c r="EL14" s="124"/>
      <c r="EM14" s="150"/>
      <c r="EN14" s="124"/>
      <c r="EO14" s="150"/>
      <c r="EP14" s="124"/>
      <c r="EQ14" s="150"/>
      <c r="ER14" s="124"/>
      <c r="ES14" s="150"/>
      <c r="ET14" s="124"/>
      <c r="EU14" s="150"/>
      <c r="EV14" s="124"/>
      <c r="EW14" s="150"/>
      <c r="EX14" s="124"/>
      <c r="EY14" s="150"/>
      <c r="EZ14" s="124"/>
      <c r="FA14" s="150"/>
      <c r="FB14" s="124"/>
      <c r="FC14" s="150"/>
      <c r="FD14" s="124"/>
      <c r="FE14" s="150"/>
      <c r="FF14" s="124"/>
      <c r="FG14" s="150"/>
      <c r="FH14" s="124"/>
      <c r="FI14" s="150"/>
      <c r="FJ14" s="124"/>
      <c r="FK14" s="150"/>
      <c r="FL14" s="124"/>
      <c r="FM14" s="150"/>
      <c r="FN14" s="124"/>
      <c r="FO14" s="150">
        <v>0</v>
      </c>
      <c r="FP14" s="124"/>
      <c r="FQ14" s="150">
        <v>0</v>
      </c>
      <c r="FR14" s="124"/>
      <c r="FS14" s="150">
        <v>0</v>
      </c>
      <c r="FT14" s="124"/>
      <c r="FU14" s="150">
        <v>0</v>
      </c>
      <c r="FV14" s="124"/>
      <c r="FW14" s="150">
        <v>0</v>
      </c>
      <c r="FX14" s="124"/>
      <c r="FY14" s="150">
        <v>0</v>
      </c>
      <c r="FZ14" s="124"/>
      <c r="GA14" s="150">
        <v>0</v>
      </c>
      <c r="GB14" s="124"/>
      <c r="GC14" s="150">
        <v>0</v>
      </c>
      <c r="GD14" s="124"/>
      <c r="GE14" s="150">
        <v>0</v>
      </c>
      <c r="GF14" s="124"/>
      <c r="GG14" s="150">
        <v>0</v>
      </c>
      <c r="GH14" s="124"/>
      <c r="GI14" s="150">
        <v>0</v>
      </c>
      <c r="GJ14" s="124"/>
      <c r="GK14" s="150">
        <v>0</v>
      </c>
      <c r="GL14" s="124"/>
      <c r="GM14" s="150">
        <v>0</v>
      </c>
      <c r="GN14" s="124"/>
      <c r="GO14" s="150">
        <v>0</v>
      </c>
      <c r="GP14" s="124"/>
      <c r="GQ14" s="150">
        <v>0</v>
      </c>
      <c r="GR14" s="124"/>
      <c r="GS14" s="150">
        <v>0</v>
      </c>
      <c r="GT14" s="124"/>
      <c r="GU14" s="150">
        <v>0</v>
      </c>
      <c r="GV14" s="124"/>
      <c r="GW14" s="150">
        <v>0</v>
      </c>
    </row>
    <row r="15" spans="1:205"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48">
        <v>16288248.57392695</v>
      </c>
      <c r="EL15" s="138">
        <v>5531.3673011892333</v>
      </c>
      <c r="EM15" s="148">
        <v>16505600.026748672</v>
      </c>
      <c r="EN15" s="138">
        <v>5769.0675293499989</v>
      </c>
      <c r="EO15" s="148">
        <v>16038238.49429417</v>
      </c>
      <c r="EP15" s="138">
        <v>5878.5621922299997</v>
      </c>
      <c r="EQ15" s="148">
        <v>17312894.726714652</v>
      </c>
      <c r="ER15" s="138">
        <v>6044.1347553200003</v>
      </c>
      <c r="ES15" s="148">
        <v>18069424.381809566</v>
      </c>
      <c r="ET15" s="138">
        <v>5775.9881831200018</v>
      </c>
      <c r="EU15" s="148">
        <v>18770517.598094225</v>
      </c>
      <c r="EV15" s="138">
        <v>5757.7226187100005</v>
      </c>
      <c r="EW15" s="148">
        <v>18372547.412946489</v>
      </c>
      <c r="EX15" s="138">
        <v>6262.7861227000003</v>
      </c>
      <c r="EY15" s="148">
        <v>20023567.675080121</v>
      </c>
      <c r="EZ15" s="138">
        <v>6073.91063252</v>
      </c>
      <c r="FA15" s="148">
        <v>21027939.348890565</v>
      </c>
      <c r="FB15" s="138">
        <v>6159.1164816700011</v>
      </c>
      <c r="FC15" s="148">
        <v>20184286.986740027</v>
      </c>
      <c r="FD15" s="138">
        <v>5678.9955928500003</v>
      </c>
      <c r="FE15" s="148">
        <v>23084038.07577261</v>
      </c>
      <c r="FF15" s="138">
        <v>6780.0356321599993</v>
      </c>
      <c r="FG15" s="148">
        <v>25485543.738082543</v>
      </c>
      <c r="FH15" s="138">
        <v>7176.6074362399995</v>
      </c>
      <c r="FI15" s="148">
        <v>27837629.648728784</v>
      </c>
      <c r="FJ15" s="138">
        <v>7550.6816922299986</v>
      </c>
      <c r="FK15" s="148">
        <v>25917714.908579469</v>
      </c>
      <c r="FL15" s="138">
        <v>7212.8999699500009</v>
      </c>
      <c r="FM15" s="148">
        <v>26953958.026705857</v>
      </c>
      <c r="FN15" s="138">
        <v>7292.0274444100005</v>
      </c>
      <c r="FO15" s="148">
        <v>27393740.739591718</v>
      </c>
      <c r="FP15" s="138">
        <v>7299.8445218899997</v>
      </c>
      <c r="FQ15" s="148">
        <v>27992567.791201144</v>
      </c>
      <c r="FR15" s="138">
        <v>7309.2935073800008</v>
      </c>
      <c r="FS15" s="148">
        <v>29099466.939840961</v>
      </c>
      <c r="FT15" s="138">
        <v>6920.2594447500005</v>
      </c>
      <c r="FU15" s="148">
        <v>25938170.437839717</v>
      </c>
      <c r="FV15" s="138">
        <v>6605.5194212200004</v>
      </c>
      <c r="FW15" s="148">
        <v>27264083.245502915</v>
      </c>
      <c r="FX15" s="138">
        <v>6285.7253893200013</v>
      </c>
      <c r="FY15" s="148">
        <v>28487347.465175498</v>
      </c>
      <c r="FZ15" s="138">
        <v>6890.0468584500004</v>
      </c>
      <c r="GA15" s="148">
        <v>33142503.398516189</v>
      </c>
      <c r="GB15" s="138">
        <v>6920.2594447500005</v>
      </c>
      <c r="GC15" s="148">
        <v>32021908.920908339</v>
      </c>
      <c r="GD15" s="138">
        <v>7063.1664369600003</v>
      </c>
      <c r="GE15" s="148">
        <v>29603708.223901708</v>
      </c>
      <c r="GF15" s="138">
        <v>7401.2492668199993</v>
      </c>
      <c r="GG15" s="148">
        <v>30002888.227864243</v>
      </c>
      <c r="GH15" s="138">
        <v>7930.7529090499993</v>
      </c>
      <c r="GI15" s="148">
        <v>30311734.156034552</v>
      </c>
      <c r="GJ15" s="138">
        <v>7862.6001410099998</v>
      </c>
      <c r="GK15" s="148">
        <v>30210468.521802723</v>
      </c>
      <c r="GL15" s="138">
        <v>7518.7924262300012</v>
      </c>
      <c r="GM15" s="148">
        <v>31188251.735699095</v>
      </c>
      <c r="GN15" s="138">
        <v>7361.3103199100005</v>
      </c>
      <c r="GO15" s="148">
        <v>30654042.047272425</v>
      </c>
      <c r="GP15" s="138">
        <v>7097.3433536900002</v>
      </c>
      <c r="GQ15" s="148">
        <v>31293251.447922263</v>
      </c>
      <c r="GR15" s="138">
        <v>7390.3893639300013</v>
      </c>
      <c r="GS15" s="148">
        <v>30984724.735532004</v>
      </c>
      <c r="GT15" s="138">
        <v>7827.2297955500017</v>
      </c>
      <c r="GU15" s="148">
        <v>31854242.282055974</v>
      </c>
      <c r="GV15" s="138">
        <v>8105.8095565900012</v>
      </c>
      <c r="GW15" s="148">
        <v>31623113.765029006</v>
      </c>
    </row>
    <row r="16" spans="1:205" ht="13" x14ac:dyDescent="0.3">
      <c r="A16" s="151"/>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52">
        <v>1653528.9101044561</v>
      </c>
      <c r="EL16" s="163">
        <v>568.81270839923366</v>
      </c>
      <c r="EM16" s="152">
        <v>1697337.1218633133</v>
      </c>
      <c r="EN16" s="163">
        <v>529.10552017999998</v>
      </c>
      <c r="EO16" s="152">
        <v>1470934.5103212071</v>
      </c>
      <c r="EP16" s="163">
        <v>546.94444767000005</v>
      </c>
      <c r="EQ16" s="152">
        <v>1610800.6233884406</v>
      </c>
      <c r="ER16" s="163">
        <v>573.09413694</v>
      </c>
      <c r="ES16" s="152">
        <v>1713310.769913085</v>
      </c>
      <c r="ET16" s="163">
        <v>555.35746556000004</v>
      </c>
      <c r="EU16" s="152">
        <v>1804772.9237036102</v>
      </c>
      <c r="EV16" s="163">
        <v>565.18198626999992</v>
      </c>
      <c r="EW16" s="152">
        <v>1803461.8072683937</v>
      </c>
      <c r="EX16" s="163">
        <v>558.07862661000001</v>
      </c>
      <c r="EY16" s="152">
        <v>1784305.7273562904</v>
      </c>
      <c r="EZ16" s="163">
        <v>560.97736705000011</v>
      </c>
      <c r="FA16" s="152">
        <v>1942109.2545007709</v>
      </c>
      <c r="FB16" s="163">
        <v>616.20844585999987</v>
      </c>
      <c r="FC16" s="152">
        <v>2019401.3462656399</v>
      </c>
      <c r="FD16" s="163">
        <v>536.05178601000011</v>
      </c>
      <c r="FE16" s="152">
        <v>2178948.6602913085</v>
      </c>
      <c r="FF16" s="163">
        <v>569.09641781000005</v>
      </c>
      <c r="FG16" s="152">
        <v>2139182.2158701872</v>
      </c>
      <c r="FH16" s="163">
        <v>563.43860696000002</v>
      </c>
      <c r="FI16" s="152">
        <v>2185544.5500814226</v>
      </c>
      <c r="FJ16" s="163">
        <v>608.04056119999996</v>
      </c>
      <c r="FK16" s="152">
        <v>2087099.2263189999</v>
      </c>
      <c r="FL16" s="163">
        <v>673.28400139999997</v>
      </c>
      <c r="FM16" s="152">
        <v>2516001.7176716737</v>
      </c>
      <c r="FN16" s="163">
        <v>830.66543051999997</v>
      </c>
      <c r="FO16" s="152">
        <v>3120535.9028715682</v>
      </c>
      <c r="FP16" s="163">
        <v>926.41284249</v>
      </c>
      <c r="FQ16" s="152">
        <v>3552496.7988395533</v>
      </c>
      <c r="FR16" s="163">
        <v>1039.6378621800002</v>
      </c>
      <c r="FS16" s="152">
        <v>4138964.6713965293</v>
      </c>
      <c r="FT16" s="163">
        <v>1064.42515841</v>
      </c>
      <c r="FU16" s="152">
        <v>3989625.1574944416</v>
      </c>
      <c r="FV16" s="163">
        <v>1041.6752850600001</v>
      </c>
      <c r="FW16" s="152">
        <v>4299483.488826599</v>
      </c>
      <c r="FX16" s="163">
        <v>1032.0357292499998</v>
      </c>
      <c r="FY16" s="152">
        <v>4677258.1674620463</v>
      </c>
      <c r="FZ16" s="163">
        <v>1163.7627557200001</v>
      </c>
      <c r="GA16" s="152">
        <v>5597931.6075643441</v>
      </c>
      <c r="GB16" s="163">
        <v>1064.42515841</v>
      </c>
      <c r="GC16" s="152">
        <v>4925382.6027558409</v>
      </c>
      <c r="GD16" s="163">
        <v>1064.97899904</v>
      </c>
      <c r="GE16" s="152">
        <v>4463625.1790963709</v>
      </c>
      <c r="GF16" s="163">
        <v>1064.00452877</v>
      </c>
      <c r="GG16" s="152">
        <v>4313218.9985466758</v>
      </c>
      <c r="GH16" s="163">
        <v>1039.7901662899999</v>
      </c>
      <c r="GI16" s="152">
        <v>3974130.0050686942</v>
      </c>
      <c r="GJ16" s="163">
        <v>1020.64975802</v>
      </c>
      <c r="GK16" s="152">
        <v>3921642.5652402462</v>
      </c>
      <c r="GL16" s="163">
        <v>1034.8980890300002</v>
      </c>
      <c r="GM16" s="152">
        <v>4292798.6692200014</v>
      </c>
      <c r="GN16" s="163">
        <v>1020.9000125200001</v>
      </c>
      <c r="GO16" s="152">
        <v>4251242.04113591</v>
      </c>
      <c r="GP16" s="163">
        <v>1003.05205847</v>
      </c>
      <c r="GQ16" s="152">
        <v>4422606.9836030006</v>
      </c>
      <c r="GR16" s="163">
        <v>1045.4558880500001</v>
      </c>
      <c r="GS16" s="152">
        <v>4383146.9925617883</v>
      </c>
      <c r="GT16" s="163">
        <v>1054.5964973200003</v>
      </c>
      <c r="GU16" s="152">
        <v>4291859.7272482859</v>
      </c>
      <c r="GV16" s="163">
        <v>1083.0657753400001</v>
      </c>
      <c r="GW16" s="152">
        <v>4225353.6786761889</v>
      </c>
    </row>
    <row r="17" spans="1:205" ht="13" x14ac:dyDescent="0.3">
      <c r="A17" s="151"/>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52">
        <v>14634719.663822493</v>
      </c>
      <c r="EL17" s="129">
        <v>4962.5545927899993</v>
      </c>
      <c r="EM17" s="152">
        <v>14808262.904885357</v>
      </c>
      <c r="EN17" s="129">
        <v>5239.962009169999</v>
      </c>
      <c r="EO17" s="152">
        <v>14567303.983972963</v>
      </c>
      <c r="EP17" s="129">
        <v>5331.6177445599997</v>
      </c>
      <c r="EQ17" s="152">
        <v>15702094.103326211</v>
      </c>
      <c r="ER17" s="129">
        <v>5471.0406183800005</v>
      </c>
      <c r="ES17" s="152">
        <v>16356113.611896481</v>
      </c>
      <c r="ET17" s="129">
        <v>5220.6307175600014</v>
      </c>
      <c r="EU17" s="152">
        <v>16965744.674390614</v>
      </c>
      <c r="EV17" s="163">
        <v>5192.5406324400001</v>
      </c>
      <c r="EW17" s="152">
        <v>16569085.605678095</v>
      </c>
      <c r="EX17" s="163">
        <v>5704.7074960899999</v>
      </c>
      <c r="EY17" s="152">
        <v>18239261.947723832</v>
      </c>
      <c r="EZ17" s="163">
        <v>5512.9332654700002</v>
      </c>
      <c r="FA17" s="152">
        <v>19085830.094389796</v>
      </c>
      <c r="FB17" s="163">
        <v>5542.9080358100009</v>
      </c>
      <c r="FC17" s="152">
        <v>18164885.640474387</v>
      </c>
      <c r="FD17" s="163">
        <v>5142.9438068400004</v>
      </c>
      <c r="FE17" s="152">
        <v>20905089.415481303</v>
      </c>
      <c r="FF17" s="163">
        <v>6210.939214349999</v>
      </c>
      <c r="FG17" s="152">
        <v>23346361.522212353</v>
      </c>
      <c r="FH17" s="163">
        <v>6613.16882928</v>
      </c>
      <c r="FI17" s="152">
        <v>25652085.098647363</v>
      </c>
      <c r="FJ17" s="163">
        <v>6942.6411310299991</v>
      </c>
      <c r="FK17" s="152">
        <v>23830615.682260472</v>
      </c>
      <c r="FL17" s="163">
        <v>6539.6159685500006</v>
      </c>
      <c r="FM17" s="152">
        <v>24437956.309034184</v>
      </c>
      <c r="FN17" s="163">
        <v>6461.3620138900005</v>
      </c>
      <c r="FO17" s="152">
        <v>24273204.83672015</v>
      </c>
      <c r="FP17" s="163">
        <v>6373.4316793999997</v>
      </c>
      <c r="FQ17" s="152">
        <v>24440070.99236159</v>
      </c>
      <c r="FR17" s="163">
        <v>6269.6556452000004</v>
      </c>
      <c r="FS17" s="152">
        <v>24960502.268444434</v>
      </c>
      <c r="FT17" s="163">
        <v>5855.8342863400003</v>
      </c>
      <c r="FU17" s="152">
        <v>21948545.280345272</v>
      </c>
      <c r="FV17" s="163">
        <v>5563.8441361599998</v>
      </c>
      <c r="FW17" s="152">
        <v>22964599.756676316</v>
      </c>
      <c r="FX17" s="163">
        <v>5253.689660070002</v>
      </c>
      <c r="FY17" s="152">
        <v>23810089.297713451</v>
      </c>
      <c r="FZ17" s="163">
        <v>5726.2841027300001</v>
      </c>
      <c r="GA17" s="152">
        <v>27544571.790951844</v>
      </c>
      <c r="GB17" s="163">
        <v>5855.8342863400003</v>
      </c>
      <c r="GC17" s="152">
        <v>27096526.318152495</v>
      </c>
      <c r="GD17" s="163">
        <v>5998.1874379199999</v>
      </c>
      <c r="GE17" s="152">
        <v>25140083.044805337</v>
      </c>
      <c r="GF17" s="163">
        <v>6337.2447380499998</v>
      </c>
      <c r="GG17" s="152">
        <v>25689669.229317568</v>
      </c>
      <c r="GH17" s="163">
        <v>6890.9627427599989</v>
      </c>
      <c r="GI17" s="152">
        <v>26337604.150965855</v>
      </c>
      <c r="GJ17" s="163">
        <v>6841.9503829899995</v>
      </c>
      <c r="GK17" s="152">
        <v>26288825.956562478</v>
      </c>
      <c r="GL17" s="163">
        <v>6483.8943372000012</v>
      </c>
      <c r="GM17" s="152">
        <v>26895453.066479094</v>
      </c>
      <c r="GN17" s="163">
        <v>6340.4103073900005</v>
      </c>
      <c r="GO17" s="152">
        <v>26402800.006136514</v>
      </c>
      <c r="GP17" s="163">
        <v>6094.2912952200004</v>
      </c>
      <c r="GQ17" s="152">
        <v>26870644.464319263</v>
      </c>
      <c r="GR17" s="163">
        <v>6344.9334758800014</v>
      </c>
      <c r="GS17" s="152">
        <v>26601577.742970217</v>
      </c>
      <c r="GT17" s="163">
        <v>6772.6332982300009</v>
      </c>
      <c r="GU17" s="152">
        <v>27562382.554807689</v>
      </c>
      <c r="GV17" s="163">
        <v>7022.7437812500011</v>
      </c>
      <c r="GW17" s="152">
        <v>27397760.086352818</v>
      </c>
    </row>
    <row r="18" spans="1:205" ht="3" customHeight="1" x14ac:dyDescent="0.25">
      <c r="A18" s="151"/>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53">
        <v>0</v>
      </c>
      <c r="EL18" s="133"/>
      <c r="EM18" s="153"/>
      <c r="EN18" s="133"/>
      <c r="EO18" s="153"/>
      <c r="EP18" s="133"/>
      <c r="EQ18" s="153"/>
      <c r="ER18" s="133"/>
      <c r="ES18" s="153"/>
      <c r="ET18" s="133"/>
      <c r="EU18" s="153"/>
      <c r="EV18" s="133"/>
      <c r="EW18" s="153"/>
      <c r="EX18" s="133"/>
      <c r="EY18" s="153"/>
      <c r="EZ18" s="133"/>
      <c r="FA18" s="153"/>
      <c r="FB18" s="133"/>
      <c r="FC18" s="153"/>
      <c r="FD18" s="133"/>
      <c r="FE18" s="153"/>
      <c r="FF18" s="133"/>
      <c r="FG18" s="153"/>
      <c r="FH18" s="133"/>
      <c r="FI18" s="153"/>
      <c r="FJ18" s="133"/>
      <c r="FK18" s="153"/>
      <c r="FL18" s="133"/>
      <c r="FM18" s="153"/>
      <c r="FN18" s="133"/>
      <c r="FO18" s="153">
        <v>0</v>
      </c>
      <c r="FP18" s="133"/>
      <c r="FQ18" s="153">
        <v>0</v>
      </c>
      <c r="FR18" s="133"/>
      <c r="FS18" s="153">
        <v>0</v>
      </c>
      <c r="FT18" s="133"/>
      <c r="FU18" s="153">
        <v>0</v>
      </c>
      <c r="FV18" s="133"/>
      <c r="FW18" s="153">
        <v>0</v>
      </c>
      <c r="FX18" s="133"/>
      <c r="FY18" s="153">
        <v>0</v>
      </c>
      <c r="FZ18" s="133"/>
      <c r="GA18" s="153">
        <v>0</v>
      </c>
      <c r="GB18" s="133"/>
      <c r="GC18" s="153">
        <v>0</v>
      </c>
      <c r="GD18" s="133"/>
      <c r="GE18" s="153">
        <v>0</v>
      </c>
      <c r="GF18" s="133"/>
      <c r="GG18" s="153">
        <v>0</v>
      </c>
      <c r="GH18" s="133"/>
      <c r="GI18" s="153">
        <v>0</v>
      </c>
      <c r="GJ18" s="133"/>
      <c r="GK18" s="153">
        <v>0</v>
      </c>
      <c r="GL18" s="133"/>
      <c r="GM18" s="153">
        <v>0</v>
      </c>
      <c r="GN18" s="133"/>
      <c r="GO18" s="153">
        <v>0</v>
      </c>
      <c r="GP18" s="133"/>
      <c r="GQ18" s="153">
        <v>0</v>
      </c>
      <c r="GR18" s="133"/>
      <c r="GS18" s="153">
        <v>0</v>
      </c>
      <c r="GT18" s="133"/>
      <c r="GU18" s="153">
        <v>0</v>
      </c>
      <c r="GV18" s="133"/>
      <c r="GW18" s="153">
        <v>0</v>
      </c>
    </row>
    <row r="19" spans="1:205"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5">
        <v>158923816.03452155</v>
      </c>
      <c r="EL19" s="143">
        <v>54134.85045085923</v>
      </c>
      <c r="EM19" s="145">
        <v>161538393.74536395</v>
      </c>
      <c r="EN19" s="143">
        <v>55716.877371549999</v>
      </c>
      <c r="EO19" s="145">
        <v>154895147.76800385</v>
      </c>
      <c r="EP19" s="143">
        <v>55418.060176150007</v>
      </c>
      <c r="EQ19" s="145">
        <v>163211174.84417763</v>
      </c>
      <c r="ER19" s="143">
        <v>55619.87297769</v>
      </c>
      <c r="ES19" s="145">
        <v>166280059.85664245</v>
      </c>
      <c r="ET19" s="143">
        <v>57054.453106322951</v>
      </c>
      <c r="EU19" s="145">
        <v>185412708.98227301</v>
      </c>
      <c r="EV19" s="143">
        <v>57756.751841709462</v>
      </c>
      <c r="EW19" s="145">
        <v>184298329.72178438</v>
      </c>
      <c r="EX19" s="143">
        <v>58129.133393572454</v>
      </c>
      <c r="EY19" s="145">
        <v>185852209.15993166</v>
      </c>
      <c r="EZ19" s="143">
        <v>57775.260966923357</v>
      </c>
      <c r="FA19" s="145">
        <v>200018531.22009835</v>
      </c>
      <c r="FB19" s="143">
        <v>58652.506849264348</v>
      </c>
      <c r="FC19" s="145">
        <v>192212476.29599816</v>
      </c>
      <c r="FD19" s="143">
        <v>59398.899070415871</v>
      </c>
      <c r="FE19" s="145">
        <v>241445238.93041712</v>
      </c>
      <c r="FF19" s="143">
        <v>65947.728189396701</v>
      </c>
      <c r="FG19" s="145">
        <v>247891574.96840516</v>
      </c>
      <c r="FH19" s="143">
        <v>68421.80441975838</v>
      </c>
      <c r="FI19" s="145">
        <v>265404074.03597757</v>
      </c>
      <c r="FJ19" s="143">
        <v>75184.115993750951</v>
      </c>
      <c r="FK19" s="145">
        <v>258069478.14855015</v>
      </c>
      <c r="FL19" s="143">
        <v>74813.586225408333</v>
      </c>
      <c r="FM19" s="145">
        <v>279571638.50159067</v>
      </c>
      <c r="FN19" s="143">
        <v>77894.955934100741</v>
      </c>
      <c r="FO19" s="145">
        <v>292625644.10895824</v>
      </c>
      <c r="FP19" s="143">
        <v>77984.427689152857</v>
      </c>
      <c r="FQ19" s="145">
        <v>299045325.17104065</v>
      </c>
      <c r="FR19" s="143">
        <v>81796.918245406181</v>
      </c>
      <c r="FS19" s="145">
        <v>325646619.04188126</v>
      </c>
      <c r="FT19" s="143">
        <v>81202.374463294356</v>
      </c>
      <c r="FU19" s="145">
        <v>304358679.84459674</v>
      </c>
      <c r="FV19" s="143">
        <v>80831.672321424077</v>
      </c>
      <c r="FW19" s="145">
        <v>333630302.55650824</v>
      </c>
      <c r="FX19" s="143">
        <v>80627.571984490001</v>
      </c>
      <c r="FY19" s="145">
        <v>365409800.16374755</v>
      </c>
      <c r="FZ19" s="143">
        <v>83710.385409024995</v>
      </c>
      <c r="GA19" s="145">
        <v>402663695.89449203</v>
      </c>
      <c r="GB19" s="143">
        <v>85015.39919510021</v>
      </c>
      <c r="GC19" s="145">
        <v>393389206.23351139</v>
      </c>
      <c r="GD19" s="143">
        <v>84791.218075200843</v>
      </c>
      <c r="GE19" s="145">
        <v>355383736.49422777</v>
      </c>
      <c r="GF19" s="143">
        <v>85535.430307633695</v>
      </c>
      <c r="GG19" s="145">
        <v>346740105.96387321</v>
      </c>
      <c r="GH19" s="143">
        <v>89341.713261874378</v>
      </c>
      <c r="GI19" s="145">
        <v>341468495.17254698</v>
      </c>
      <c r="GJ19" s="143">
        <v>88952.339846024828</v>
      </c>
      <c r="GK19" s="145">
        <v>341781575.39038122</v>
      </c>
      <c r="GL19" s="143">
        <v>88296.44148780666</v>
      </c>
      <c r="GM19" s="145">
        <v>366257171.14908153</v>
      </c>
      <c r="GN19" s="143">
        <v>88475.837339321355</v>
      </c>
      <c r="GO19" s="145">
        <v>368431966.6067754</v>
      </c>
      <c r="GP19" s="143">
        <v>89875.784776522967</v>
      </c>
      <c r="GQ19" s="145">
        <v>396275816.44740623</v>
      </c>
      <c r="GR19" s="143">
        <v>89650.940566538236</v>
      </c>
      <c r="GS19" s="145">
        <v>375867843.89105117</v>
      </c>
      <c r="GT19" s="143">
        <v>93251.677683262067</v>
      </c>
      <c r="GU19" s="145">
        <v>379503555.11724114</v>
      </c>
      <c r="GV19" s="143">
        <v>103286.34444236979</v>
      </c>
      <c r="GW19" s="145">
        <v>402949982.70957285</v>
      </c>
    </row>
    <row r="20" spans="1:205" ht="3" customHeight="1" x14ac:dyDescent="0.25">
      <c r="A20" s="151"/>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53">
        <v>0</v>
      </c>
      <c r="EL20" s="133"/>
      <c r="EM20" s="153"/>
      <c r="EN20" s="133"/>
      <c r="EO20" s="153"/>
      <c r="EP20" s="133"/>
      <c r="EQ20" s="153"/>
      <c r="ER20" s="133"/>
      <c r="ES20" s="153"/>
      <c r="ET20" s="133"/>
      <c r="EU20" s="153"/>
      <c r="EV20" s="133"/>
      <c r="EW20" s="153"/>
      <c r="EX20" s="133"/>
      <c r="EY20" s="153"/>
      <c r="EZ20" s="133"/>
      <c r="FA20" s="153"/>
      <c r="FB20" s="133"/>
      <c r="FC20" s="153"/>
      <c r="FD20" s="133"/>
      <c r="FE20" s="153"/>
      <c r="FF20" s="133"/>
      <c r="FG20" s="153"/>
      <c r="FH20" s="133"/>
      <c r="FI20" s="153"/>
      <c r="FJ20" s="133"/>
      <c r="FK20" s="153"/>
      <c r="FL20" s="133"/>
      <c r="FM20" s="153"/>
      <c r="FN20" s="133"/>
      <c r="FO20" s="153">
        <v>0</v>
      </c>
      <c r="FP20" s="133"/>
      <c r="FQ20" s="153">
        <v>0</v>
      </c>
      <c r="FR20" s="133"/>
      <c r="FS20" s="153">
        <v>0</v>
      </c>
      <c r="FT20" s="133"/>
      <c r="FU20" s="153">
        <v>0</v>
      </c>
      <c r="FV20" s="133"/>
      <c r="FW20" s="153">
        <v>0</v>
      </c>
      <c r="FX20" s="133"/>
      <c r="FY20" s="153">
        <v>0</v>
      </c>
      <c r="FZ20" s="133"/>
      <c r="GA20" s="153">
        <v>0</v>
      </c>
      <c r="GB20" s="133"/>
      <c r="GC20" s="153">
        <v>0</v>
      </c>
      <c r="GD20" s="133"/>
      <c r="GE20" s="153">
        <v>0</v>
      </c>
      <c r="GF20" s="133"/>
      <c r="GG20" s="153">
        <v>0</v>
      </c>
      <c r="GH20" s="133"/>
      <c r="GI20" s="153">
        <v>0</v>
      </c>
      <c r="GJ20" s="133"/>
      <c r="GK20" s="153">
        <v>0</v>
      </c>
      <c r="GL20" s="133"/>
      <c r="GM20" s="153">
        <v>0</v>
      </c>
      <c r="GN20" s="133"/>
      <c r="GO20" s="153">
        <v>0</v>
      </c>
      <c r="GP20" s="133"/>
      <c r="GQ20" s="153">
        <v>0</v>
      </c>
      <c r="GR20" s="133"/>
      <c r="GS20" s="153">
        <v>0</v>
      </c>
      <c r="GT20" s="133"/>
      <c r="GU20" s="153">
        <v>0</v>
      </c>
      <c r="GV20" s="133"/>
      <c r="GW20" s="153">
        <v>0</v>
      </c>
    </row>
    <row r="21" spans="1:205" ht="13" x14ac:dyDescent="0.3">
      <c r="A21" s="151"/>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53">
        <v>8597268.5921397638</v>
      </c>
      <c r="EL21" s="129">
        <v>2556.2857264499999</v>
      </c>
      <c r="EM21" s="153">
        <v>7627956.6077267993</v>
      </c>
      <c r="EN21" s="129">
        <v>2687.50536693</v>
      </c>
      <c r="EO21" s="153">
        <v>7471372.4202800775</v>
      </c>
      <c r="EP21" s="129">
        <v>2179.49396557</v>
      </c>
      <c r="EQ21" s="153">
        <v>6418805.8830605512</v>
      </c>
      <c r="ER21" s="368">
        <v>1705.0723790899999</v>
      </c>
      <c r="ES21" s="153">
        <v>5097450.2830798822</v>
      </c>
      <c r="ET21" s="368">
        <v>3162.5846962200003</v>
      </c>
      <c r="EU21" s="153">
        <v>10277609.616540946</v>
      </c>
      <c r="EV21" s="368">
        <v>2108.3822876300001</v>
      </c>
      <c r="EW21" s="153">
        <v>6727721.3768900726</v>
      </c>
      <c r="EX21" s="368">
        <v>1786.20933674</v>
      </c>
      <c r="EY21" s="153">
        <v>5710922.0777052306</v>
      </c>
      <c r="EZ21" s="368">
        <v>1879.2022783900002</v>
      </c>
      <c r="FA21" s="153">
        <v>6505817.0798089653</v>
      </c>
      <c r="FB21" s="368">
        <v>2034.1781043600001</v>
      </c>
      <c r="FC21" s="153">
        <v>6666286.4329223307</v>
      </c>
      <c r="FD21" s="368">
        <v>2944.66563288</v>
      </c>
      <c r="FE21" s="153">
        <v>11969506.311186953</v>
      </c>
      <c r="FF21" s="368">
        <v>1586.5531293800002</v>
      </c>
      <c r="FG21" s="153">
        <v>5963710.423557776</v>
      </c>
      <c r="FH21" s="368">
        <v>495.51621954999996</v>
      </c>
      <c r="FI21" s="153">
        <v>1922077.6846612769</v>
      </c>
      <c r="FJ21" s="368">
        <v>3206.0639623810439</v>
      </c>
      <c r="FK21" s="153">
        <v>11004814.550872933</v>
      </c>
      <c r="FL21" s="368">
        <v>905.05993712461805</v>
      </c>
      <c r="FM21" s="153">
        <v>3382127.5296403561</v>
      </c>
      <c r="FN21" s="368">
        <v>1804.7119306241229</v>
      </c>
      <c r="FO21" s="153">
        <v>6779707.1684177238</v>
      </c>
      <c r="FP21" s="368">
        <v>4028.4847073639717</v>
      </c>
      <c r="FQ21" s="153">
        <v>15447949.737634474</v>
      </c>
      <c r="FR21" s="368">
        <v>1583.8396293300002</v>
      </c>
      <c r="FS21" s="153">
        <v>6305518.9787034234</v>
      </c>
      <c r="FT21" s="368">
        <v>870.95651782122809</v>
      </c>
      <c r="FU21" s="153">
        <v>3264475.6722716363</v>
      </c>
      <c r="FV21" s="368">
        <v>909.71171274815515</v>
      </c>
      <c r="FW21" s="153">
        <v>3754807.8030166281</v>
      </c>
      <c r="FX21" s="368">
        <v>1162.6947423600629</v>
      </c>
      <c r="FY21" s="153">
        <v>5269413.9610077702</v>
      </c>
      <c r="FZ21" s="368">
        <v>2372.2011886099999</v>
      </c>
      <c r="GA21" s="153">
        <v>11410762.157451821</v>
      </c>
      <c r="GB21" s="368">
        <v>2676.6952276000002</v>
      </c>
      <c r="GC21" s="153">
        <v>12385791.525816655</v>
      </c>
      <c r="GD21" s="368">
        <v>1711.7900856000001</v>
      </c>
      <c r="GE21" s="153">
        <v>7174591.5499735679</v>
      </c>
      <c r="GF21" s="368">
        <v>1923.9496707999999</v>
      </c>
      <c r="GG21" s="153">
        <v>7799230.2175022084</v>
      </c>
      <c r="GH21" s="368">
        <v>2372.2011886099999</v>
      </c>
      <c r="GI21" s="153">
        <v>9066671.5529268514</v>
      </c>
      <c r="GJ21" s="368">
        <v>2889.9313430400002</v>
      </c>
      <c r="GK21" s="153">
        <v>11103983.199362593</v>
      </c>
      <c r="GL21" s="368">
        <v>2006.0385747299997</v>
      </c>
      <c r="GM21" s="153">
        <v>8321128.2495230278</v>
      </c>
      <c r="GN21" s="368">
        <v>1217.3460929</v>
      </c>
      <c r="GO21" s="153">
        <v>5069284.773515109</v>
      </c>
      <c r="GP21" s="368">
        <v>2764.43088364</v>
      </c>
      <c r="GQ21" s="153">
        <v>12188790.430601304</v>
      </c>
      <c r="GR21" s="368">
        <v>1051.0082995600001</v>
      </c>
      <c r="GS21" s="153">
        <v>4406425.866486269</v>
      </c>
      <c r="GT21" s="368">
        <v>2093.7445087900001</v>
      </c>
      <c r="GU21" s="153">
        <v>8520849.2150873989</v>
      </c>
      <c r="GV21" s="368">
        <v>4791.4899406599998</v>
      </c>
      <c r="GW21" s="153">
        <v>18692991.79059745</v>
      </c>
    </row>
    <row r="22" spans="1:205" ht="13" x14ac:dyDescent="0.3">
      <c r="A22" s="154"/>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53">
        <v>810492.08297739772</v>
      </c>
      <c r="EL22" s="129">
        <v>226.69</v>
      </c>
      <c r="EM22" s="153">
        <v>676442.96</v>
      </c>
      <c r="EN22" s="129">
        <v>211.029</v>
      </c>
      <c r="EO22" s="153">
        <v>586669.06115999992</v>
      </c>
      <c r="EP22" s="129">
        <v>208.041</v>
      </c>
      <c r="EQ22" s="153">
        <v>612699.46869000001</v>
      </c>
      <c r="ER22" s="368">
        <v>160.19300000000001</v>
      </c>
      <c r="ES22" s="153">
        <v>478909.78894</v>
      </c>
      <c r="ET22" s="368">
        <v>116.86499999999999</v>
      </c>
      <c r="EU22" s="153">
        <v>379782.03375</v>
      </c>
      <c r="EV22" s="368">
        <v>51.079000000000001</v>
      </c>
      <c r="EW22" s="153">
        <v>162990.02426000001</v>
      </c>
      <c r="EX22" s="368">
        <v>18.315999999999999</v>
      </c>
      <c r="EY22" s="153">
        <v>58560.464679999997</v>
      </c>
      <c r="EZ22" s="368">
        <v>18.436</v>
      </c>
      <c r="FA22" s="153">
        <v>63825.616360000007</v>
      </c>
      <c r="FB22" s="368">
        <v>1.2470000000000001</v>
      </c>
      <c r="FC22" s="153">
        <v>4086.5935800000002</v>
      </c>
      <c r="FD22" s="368">
        <v>5.8999999999999997E-2</v>
      </c>
      <c r="FE22" s="153">
        <v>239.82378999999997</v>
      </c>
      <c r="FF22" s="368">
        <v>5.9603929999999999E-2</v>
      </c>
      <c r="FG22" s="153">
        <v>224.04580851629999</v>
      </c>
      <c r="FH22" s="368">
        <v>5.9603929999999999E-2</v>
      </c>
      <c r="FI22" s="153">
        <v>231.20006823419999</v>
      </c>
      <c r="FJ22" s="368">
        <v>5.9603929999999999E-2</v>
      </c>
      <c r="FK22" s="153">
        <v>204.590489725</v>
      </c>
      <c r="FL22" s="368">
        <v>5.8999999999999997E-2</v>
      </c>
      <c r="FM22" s="153">
        <v>220.47768999999997</v>
      </c>
      <c r="FN22" s="368">
        <v>0</v>
      </c>
      <c r="FO22" s="153">
        <v>0</v>
      </c>
      <c r="FP22" s="368">
        <v>0</v>
      </c>
      <c r="FQ22" s="153">
        <v>0</v>
      </c>
      <c r="FR22" s="368">
        <v>0</v>
      </c>
      <c r="FS22" s="153">
        <v>0</v>
      </c>
      <c r="FT22" s="368">
        <v>0</v>
      </c>
      <c r="FU22" s="153">
        <v>0</v>
      </c>
      <c r="FV22" s="368">
        <v>0</v>
      </c>
      <c r="FW22" s="153">
        <v>0</v>
      </c>
      <c r="FX22" s="368">
        <v>0</v>
      </c>
      <c r="FY22" s="153">
        <v>0</v>
      </c>
      <c r="FZ22" s="368">
        <v>0</v>
      </c>
      <c r="GA22" s="153">
        <v>0</v>
      </c>
      <c r="GB22" s="368">
        <v>0</v>
      </c>
      <c r="GC22" s="153">
        <v>0</v>
      </c>
      <c r="GD22" s="368">
        <v>0</v>
      </c>
      <c r="GE22" s="153">
        <v>0</v>
      </c>
      <c r="GF22" s="368">
        <v>0</v>
      </c>
      <c r="GG22" s="153">
        <v>0</v>
      </c>
      <c r="GH22" s="368">
        <v>0</v>
      </c>
      <c r="GI22" s="153">
        <v>0</v>
      </c>
      <c r="GJ22" s="368">
        <v>0</v>
      </c>
      <c r="GK22" s="153">
        <v>0</v>
      </c>
      <c r="GL22" s="368">
        <v>0</v>
      </c>
      <c r="GM22" s="153">
        <v>0</v>
      </c>
      <c r="GN22" s="368">
        <v>0</v>
      </c>
      <c r="GO22" s="153">
        <v>0</v>
      </c>
      <c r="GP22" s="368">
        <v>0</v>
      </c>
      <c r="GQ22" s="153">
        <v>0</v>
      </c>
      <c r="GR22" s="368">
        <v>0</v>
      </c>
      <c r="GS22" s="153">
        <v>0</v>
      </c>
      <c r="GT22" s="368">
        <v>0</v>
      </c>
      <c r="GU22" s="153">
        <v>0</v>
      </c>
      <c r="GV22" s="368">
        <v>0</v>
      </c>
      <c r="GW22" s="153">
        <v>0</v>
      </c>
    </row>
    <row r="23" spans="1:205" ht="13" x14ac:dyDescent="0.3">
      <c r="A23" s="151"/>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53">
        <v>10838416.338066131</v>
      </c>
      <c r="EL23" s="129">
        <v>3694.163</v>
      </c>
      <c r="EM23" s="153">
        <v>11023382.392000001</v>
      </c>
      <c r="EN23" s="129">
        <v>3678.2</v>
      </c>
      <c r="EO23" s="153">
        <v>10225543.127999999</v>
      </c>
      <c r="EP23" s="129">
        <v>3703.3</v>
      </c>
      <c r="EQ23" s="153">
        <v>10906551.797</v>
      </c>
      <c r="ER23" s="368">
        <v>3699.9779822699993</v>
      </c>
      <c r="ES23" s="153">
        <v>11061380.176234744</v>
      </c>
      <c r="ET23" s="368">
        <v>3139.6874189499995</v>
      </c>
      <c r="EU23" s="153">
        <v>10203199.18973276</v>
      </c>
      <c r="EV23" s="368">
        <v>3228.4533615800001</v>
      </c>
      <c r="EW23" s="153">
        <v>10301800.969600085</v>
      </c>
      <c r="EX23" s="368">
        <v>3418.0743637199998</v>
      </c>
      <c r="EY23" s="153">
        <v>10928369.897916496</v>
      </c>
      <c r="EZ23" s="368">
        <v>3447.86982988</v>
      </c>
      <c r="FA23" s="153">
        <v>11936559.82974286</v>
      </c>
      <c r="FB23" s="368">
        <v>3575.7500630700001</v>
      </c>
      <c r="FC23" s="153">
        <v>11718233.56168922</v>
      </c>
      <c r="FD23" s="368">
        <v>3658.41806404</v>
      </c>
      <c r="FE23" s="153">
        <v>14870774.330890432</v>
      </c>
      <c r="FF23" s="368">
        <v>3861.8175641900011</v>
      </c>
      <c r="FG23" s="153">
        <v>14516224.660209436</v>
      </c>
      <c r="FH23" s="368">
        <v>3922.4305573799998</v>
      </c>
      <c r="FI23" s="153">
        <v>15214872.786243577</v>
      </c>
      <c r="FJ23" s="368">
        <v>4005.5051628400006</v>
      </c>
      <c r="FK23" s="153">
        <v>13748896.471448302</v>
      </c>
      <c r="FL23" s="368">
        <v>4005.9669796800003</v>
      </c>
      <c r="FM23" s="153">
        <v>14969938.06603599</v>
      </c>
      <c r="FN23" s="368">
        <v>3660.724462189999</v>
      </c>
      <c r="FO23" s="153">
        <v>13752133.765375303</v>
      </c>
      <c r="FP23" s="368">
        <v>3670.4166460500001</v>
      </c>
      <c r="FQ23" s="153">
        <v>14074873.304275014</v>
      </c>
      <c r="FR23" s="368">
        <v>3690.0039199299999</v>
      </c>
      <c r="FS23" s="153">
        <v>14690496.005868519</v>
      </c>
      <c r="FT23" s="368">
        <v>3665.8070385200008</v>
      </c>
      <c r="FU23" s="153">
        <v>13739994.65142874</v>
      </c>
      <c r="FV23" s="368">
        <v>3646.59411335</v>
      </c>
      <c r="FW23" s="153">
        <v>15051207.805028725</v>
      </c>
      <c r="FX23" s="368">
        <v>3627.7840242699999</v>
      </c>
      <c r="FY23" s="153">
        <v>16441371.142873337</v>
      </c>
      <c r="FZ23" s="368">
        <v>3641.3844941299999</v>
      </c>
      <c r="GA23" s="153">
        <v>17515787.693664126</v>
      </c>
      <c r="GB23" s="368">
        <v>3678.8866926000001</v>
      </c>
      <c r="GC23" s="153">
        <v>17023202.026067205</v>
      </c>
      <c r="GD23" s="368">
        <v>4114.06846563</v>
      </c>
      <c r="GE23" s="153">
        <v>17243212.878625706</v>
      </c>
      <c r="GF23" s="368">
        <v>4111.0793064600002</v>
      </c>
      <c r="GG23" s="153">
        <v>16665328.849355292</v>
      </c>
      <c r="GH23" s="368">
        <v>4208.8415882700001</v>
      </c>
      <c r="GI23" s="153">
        <v>16086402.992447354</v>
      </c>
      <c r="GJ23" s="368">
        <v>4300.5796414200004</v>
      </c>
      <c r="GK23" s="153">
        <v>16524117.156228067</v>
      </c>
      <c r="GL23" s="368">
        <v>4311.5753590000004</v>
      </c>
      <c r="GM23" s="153">
        <v>17884587.05214636</v>
      </c>
      <c r="GN23" s="368">
        <v>4422.3954240000003</v>
      </c>
      <c r="GO23" s="153">
        <v>18415783.248575043</v>
      </c>
      <c r="GP23" s="368">
        <v>4403.0651029999999</v>
      </c>
      <c r="GQ23" s="153">
        <v>19413774.498892449</v>
      </c>
      <c r="GR23" s="368">
        <v>4447.4028046700005</v>
      </c>
      <c r="GS23" s="153">
        <v>18646047.576775301</v>
      </c>
      <c r="GT23" s="368">
        <v>4499.7459963599995</v>
      </c>
      <c r="GU23" s="153">
        <v>18312481.289006401</v>
      </c>
      <c r="GV23" s="368">
        <v>4553.8494711099993</v>
      </c>
      <c r="GW23" s="153">
        <v>17765887.403146729</v>
      </c>
    </row>
    <row r="24" spans="1:205" ht="13" x14ac:dyDescent="0.3">
      <c r="A24" s="151"/>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55">
        <v>782420.47957173781</v>
      </c>
      <c r="EL24" s="129">
        <v>442.47836977228758</v>
      </c>
      <c r="EM24" s="155">
        <v>1320355.455400506</v>
      </c>
      <c r="EN24" s="129">
        <v>410.2131702016477</v>
      </c>
      <c r="EO24" s="155">
        <v>1140409.0216873887</v>
      </c>
      <c r="EP24" s="129">
        <v>610.78612653125174</v>
      </c>
      <c r="EQ24" s="155">
        <v>1798820.1133859244</v>
      </c>
      <c r="ER24" s="368">
        <v>561.98697817299023</v>
      </c>
      <c r="ES24" s="155">
        <v>1680105.0302064081</v>
      </c>
      <c r="ET24" s="368">
        <v>790.92615008185396</v>
      </c>
      <c r="EU24" s="155">
        <v>2570312.2562285047</v>
      </c>
      <c r="EV24" s="368">
        <v>608.11972840585577</v>
      </c>
      <c r="EW24" s="155">
        <v>1940473.5661593815</v>
      </c>
      <c r="EX24" s="368">
        <v>641.67055516017786</v>
      </c>
      <c r="EY24" s="155">
        <v>2051568.3490747754</v>
      </c>
      <c r="EZ24" s="368">
        <v>425.58038577454391</v>
      </c>
      <c r="FA24" s="155">
        <v>1473363.5513553289</v>
      </c>
      <c r="FB24" s="368">
        <v>400.52385151439563</v>
      </c>
      <c r="FC24" s="155">
        <v>1312572.7347518865</v>
      </c>
      <c r="FD24" s="368">
        <v>305.17899806936748</v>
      </c>
      <c r="FE24" s="155">
        <v>1240494.6431423456</v>
      </c>
      <c r="FF24" s="368">
        <v>882.3189654465948</v>
      </c>
      <c r="FG24" s="155">
        <v>3316557.5824068594</v>
      </c>
      <c r="FH24" s="368">
        <v>1385.2107332463429</v>
      </c>
      <c r="FI24" s="155">
        <v>5373149.3216185691</v>
      </c>
      <c r="FJ24" s="368">
        <v>1122.3852459835916</v>
      </c>
      <c r="FK24" s="155">
        <v>3852587.3568386785</v>
      </c>
      <c r="FL24" s="368">
        <v>853.4581139551658</v>
      </c>
      <c r="FM24" s="155">
        <v>3189296.1606201986</v>
      </c>
      <c r="FN24" s="368">
        <v>763.64415509237369</v>
      </c>
      <c r="FO24" s="155">
        <v>2868759.0881108674</v>
      </c>
      <c r="FP24" s="368">
        <v>749.73506822175705</v>
      </c>
      <c r="FQ24" s="155">
        <v>2874994.0714086071</v>
      </c>
      <c r="FR24" s="368">
        <v>446.45648415483879</v>
      </c>
      <c r="FS24" s="155">
        <v>1777414.696457878</v>
      </c>
      <c r="FT24" s="368">
        <v>810.16078968009265</v>
      </c>
      <c r="FU24" s="155">
        <v>3036604.1638394394</v>
      </c>
      <c r="FV24" s="368">
        <v>616.4825226722462</v>
      </c>
      <c r="FW24" s="155">
        <v>2544513.1178540164</v>
      </c>
      <c r="FX24" s="368">
        <v>361.20071812851052</v>
      </c>
      <c r="FY24" s="155">
        <v>1636986.9386086785</v>
      </c>
      <c r="FZ24" s="368">
        <v>461.75817828592335</v>
      </c>
      <c r="GA24" s="155">
        <v>2221149.1891909484</v>
      </c>
      <c r="GB24" s="368">
        <v>268.96658766471728</v>
      </c>
      <c r="GC24" s="155">
        <v>1244581.0221033164</v>
      </c>
      <c r="GD24" s="368">
        <v>191.49940265337807</v>
      </c>
      <c r="GE24" s="155">
        <v>802627.61635305034</v>
      </c>
      <c r="GF24" s="368">
        <v>229.64195431419557</v>
      </c>
      <c r="GG24" s="155">
        <v>930913.36872071354</v>
      </c>
      <c r="GH24" s="368">
        <v>651.32743230000005</v>
      </c>
      <c r="GI24" s="155">
        <v>2489406.0126222153</v>
      </c>
      <c r="GJ24" s="368">
        <v>525.25156329179663</v>
      </c>
      <c r="GK24" s="155">
        <v>2018174.0816360703</v>
      </c>
      <c r="GL24" s="368">
        <v>619.00646036668786</v>
      </c>
      <c r="GM24" s="155">
        <v>2567663.5578594357</v>
      </c>
      <c r="GN24" s="368">
        <v>296.25711371293232</v>
      </c>
      <c r="GO24" s="155">
        <v>1233676.8354945299</v>
      </c>
      <c r="GP24" s="368">
        <v>307.89315303987314</v>
      </c>
      <c r="GQ24" s="155">
        <v>1357547.0957257566</v>
      </c>
      <c r="GR24" s="368">
        <v>217.39864454804615</v>
      </c>
      <c r="GS24" s="155">
        <v>911459.03517280181</v>
      </c>
      <c r="GT24" s="368">
        <v>358.68475729967349</v>
      </c>
      <c r="GU24" s="155">
        <v>1459728.5962397621</v>
      </c>
      <c r="GV24" s="368">
        <v>211.01177949324119</v>
      </c>
      <c r="GW24" s="155">
        <v>823218.1452191869</v>
      </c>
    </row>
    <row r="25" spans="1:205" ht="3" customHeight="1" x14ac:dyDescent="0.25">
      <c r="A25" s="149"/>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50"/>
      <c r="EL25" s="129"/>
      <c r="EM25" s="150"/>
      <c r="EN25" s="129">
        <v>410.2131702016477</v>
      </c>
      <c r="EO25" s="150"/>
      <c r="EP25" s="129"/>
      <c r="EQ25" s="150"/>
      <c r="ER25" s="129"/>
      <c r="ES25" s="150"/>
      <c r="ET25" s="129"/>
      <c r="EU25" s="150"/>
      <c r="EV25" s="129"/>
      <c r="EW25" s="150"/>
      <c r="EX25" s="129"/>
      <c r="EY25" s="150"/>
      <c r="EZ25" s="129"/>
      <c r="FA25" s="150"/>
      <c r="FB25" s="129"/>
      <c r="FC25" s="150"/>
      <c r="FD25" s="129"/>
      <c r="FE25" s="150"/>
      <c r="FF25" s="129"/>
      <c r="FG25" s="150"/>
      <c r="FH25" s="129"/>
      <c r="FI25" s="150"/>
      <c r="FJ25" s="129"/>
      <c r="FK25" s="150"/>
      <c r="FL25" s="129"/>
      <c r="FM25" s="150"/>
      <c r="FN25" s="129"/>
      <c r="FO25" s="150">
        <v>0</v>
      </c>
      <c r="FP25" s="129"/>
      <c r="FQ25" s="150">
        <v>0</v>
      </c>
      <c r="FR25" s="129"/>
      <c r="FS25" s="150">
        <v>0</v>
      </c>
      <c r="FT25" s="129"/>
      <c r="FU25" s="150">
        <v>0</v>
      </c>
      <c r="FV25" s="129"/>
      <c r="FW25" s="150">
        <v>0</v>
      </c>
      <c r="FX25" s="129"/>
      <c r="FY25" s="150">
        <v>0</v>
      </c>
      <c r="FZ25" s="129"/>
      <c r="GA25" s="150">
        <v>0</v>
      </c>
      <c r="GB25" s="129"/>
      <c r="GC25" s="150">
        <v>0</v>
      </c>
      <c r="GD25" s="129"/>
      <c r="GE25" s="150">
        <v>0</v>
      </c>
      <c r="GF25" s="129"/>
      <c r="GG25" s="150">
        <v>0</v>
      </c>
      <c r="GH25" s="129"/>
      <c r="GI25" s="150">
        <v>0</v>
      </c>
      <c r="GJ25" s="129"/>
      <c r="GK25" s="150">
        <v>0</v>
      </c>
      <c r="GL25" s="129"/>
      <c r="GM25" s="150">
        <v>0</v>
      </c>
      <c r="GN25" s="129"/>
      <c r="GO25" s="150">
        <v>0</v>
      </c>
      <c r="GP25" s="129"/>
      <c r="GQ25" s="150">
        <v>0</v>
      </c>
      <c r="GR25" s="129"/>
      <c r="GS25" s="150">
        <v>0</v>
      </c>
      <c r="GT25" s="129"/>
      <c r="GU25" s="150">
        <v>0</v>
      </c>
      <c r="GV25" s="129"/>
      <c r="GW25" s="150">
        <v>0</v>
      </c>
    </row>
    <row r="26" spans="1:205" ht="13" x14ac:dyDescent="0.3">
      <c r="A26" s="156" t="s">
        <v>69</v>
      </c>
      <c r="B26" s="157"/>
      <c r="C26" s="157"/>
      <c r="D26" s="158">
        <v>11688.314822181343</v>
      </c>
      <c r="E26" s="159">
        <v>11750613.54018357</v>
      </c>
      <c r="F26" s="158">
        <v>12682.748602271809</v>
      </c>
      <c r="G26" s="159">
        <v>16406149.936926767</v>
      </c>
      <c r="H26" s="158">
        <v>15134.676920886115</v>
      </c>
      <c r="I26" s="159">
        <v>23339336.626467686</v>
      </c>
      <c r="J26" s="158">
        <v>16123.923461446131</v>
      </c>
      <c r="K26" s="159">
        <v>30212524.064353917</v>
      </c>
      <c r="L26" s="158">
        <v>16845.595303867918</v>
      </c>
      <c r="M26" s="159">
        <v>37551864.139476269</v>
      </c>
      <c r="N26" s="158">
        <v>18804.489279183606</v>
      </c>
      <c r="O26" s="159">
        <v>43084469.746679887</v>
      </c>
      <c r="P26" s="158">
        <v>18296.526644457168</v>
      </c>
      <c r="Q26" s="159">
        <v>41372654.944245875</v>
      </c>
      <c r="R26" s="158">
        <v>19143.470565536201</v>
      </c>
      <c r="S26" s="159">
        <v>45921740.062019549</v>
      </c>
      <c r="T26" s="158">
        <v>19531.065949446049</v>
      </c>
      <c r="U26" s="159">
        <v>55235416.99030938</v>
      </c>
      <c r="V26" s="158">
        <v>19894.369187589444</v>
      </c>
      <c r="W26" s="159">
        <v>56993189.904914364</v>
      </c>
      <c r="X26" s="158">
        <v>20235.853280339365</v>
      </c>
      <c r="Y26" s="159">
        <v>59862712.966563925</v>
      </c>
      <c r="Z26" s="158">
        <v>20481.039765929556</v>
      </c>
      <c r="AA26" s="159">
        <v>57701642.953348666</v>
      </c>
      <c r="AB26" s="158">
        <v>20980.934583180009</v>
      </c>
      <c r="AC26" s="159">
        <v>60622102.575294472</v>
      </c>
      <c r="AD26" s="158">
        <v>21197.569909099995</v>
      </c>
      <c r="AE26" s="159">
        <v>58891300.697160706</v>
      </c>
      <c r="AF26" s="158">
        <v>21385.795092690001</v>
      </c>
      <c r="AG26" s="159">
        <v>57274580.985438637</v>
      </c>
      <c r="AH26" s="158">
        <v>21177.921198021108</v>
      </c>
      <c r="AI26" s="159">
        <v>57171492.507753827</v>
      </c>
      <c r="AJ26" s="158">
        <v>20980.306168045463</v>
      </c>
      <c r="AK26" s="159">
        <v>54447461.15812654</v>
      </c>
      <c r="AL26" s="158">
        <v>21957.588801690508</v>
      </c>
      <c r="AM26" s="159">
        <v>52473147.838839896</v>
      </c>
      <c r="AN26" s="158">
        <v>20752.104027833106</v>
      </c>
      <c r="AO26" s="159">
        <v>49316960.180064812</v>
      </c>
      <c r="AP26" s="158">
        <v>20166.29078814801</v>
      </c>
      <c r="AQ26" s="159">
        <v>47023958.522711404</v>
      </c>
      <c r="AR26" s="158">
        <v>20174.746404199792</v>
      </c>
      <c r="AS26" s="159">
        <v>46192301.114519887</v>
      </c>
      <c r="AT26" s="158">
        <v>19408.462507681394</v>
      </c>
      <c r="AU26" s="159">
        <v>44333198.229295991</v>
      </c>
      <c r="AV26" s="158">
        <v>18665.209547598773</v>
      </c>
      <c r="AW26" s="159">
        <v>42742956.559810236</v>
      </c>
      <c r="AX26" s="158">
        <v>17921.024009449626</v>
      </c>
      <c r="AY26" s="159">
        <v>47188206.739762001</v>
      </c>
      <c r="AZ26" s="158">
        <v>19147.084415658814</v>
      </c>
      <c r="BA26" s="159">
        <v>45844055.687256061</v>
      </c>
      <c r="BB26" s="158">
        <v>20159.482227101547</v>
      </c>
      <c r="BC26" s="159">
        <v>45132847.215212658</v>
      </c>
      <c r="BD26" s="158">
        <v>20898.015536452502</v>
      </c>
      <c r="BE26" s="159">
        <v>45772923.429491922</v>
      </c>
      <c r="BF26" s="158">
        <v>20502.137687282266</v>
      </c>
      <c r="BG26" s="159">
        <v>40196696.171062484</v>
      </c>
      <c r="BH26" s="158">
        <v>20875.786652081493</v>
      </c>
      <c r="BI26" s="159">
        <v>42235682.796624757</v>
      </c>
      <c r="BJ26" s="158">
        <v>21544.434485687932</v>
      </c>
      <c r="BK26" s="159">
        <v>43406864.824384615</v>
      </c>
      <c r="BL26" s="158">
        <v>26667.162009965195</v>
      </c>
      <c r="BM26" s="159">
        <v>48576902.317352593</v>
      </c>
      <c r="BN26" s="158">
        <v>26231.971622163332</v>
      </c>
      <c r="BO26" s="159">
        <v>50444606.581195727</v>
      </c>
      <c r="BP26" s="158">
        <v>25897.637179596415</v>
      </c>
      <c r="BQ26" s="159">
        <v>56317519.763493955</v>
      </c>
      <c r="BR26" s="158">
        <v>26195.433587068757</v>
      </c>
      <c r="BS26" s="159">
        <v>58771812.841611594</v>
      </c>
      <c r="BT26" s="158">
        <v>26322.047607328775</v>
      </c>
      <c r="BU26" s="159">
        <v>67416291.55236654</v>
      </c>
      <c r="BV26" s="158">
        <v>28001.508445365627</v>
      </c>
      <c r="BW26" s="159">
        <v>60446014.048139565</v>
      </c>
      <c r="BX26" s="158">
        <v>29528.317469526864</v>
      </c>
      <c r="BY26" s="159">
        <v>56753426.176430628</v>
      </c>
      <c r="BZ26" s="158">
        <v>29792.688797224771</v>
      </c>
      <c r="CA26" s="159">
        <v>60903107.638062328</v>
      </c>
      <c r="CB26" s="158">
        <v>30854.23482336801</v>
      </c>
      <c r="CC26" s="159">
        <v>59505167.683411218</v>
      </c>
      <c r="CD26" s="158">
        <v>31914.002883483536</v>
      </c>
      <c r="CE26" s="159">
        <v>61161909.966080852</v>
      </c>
      <c r="CF26" s="158">
        <v>33219.519464718629</v>
      </c>
      <c r="CG26" s="159">
        <v>59791480.889352418</v>
      </c>
      <c r="CH26" s="158">
        <v>33733.652528851242</v>
      </c>
      <c r="CI26" s="159">
        <v>64565535.608310319</v>
      </c>
      <c r="CJ26" s="158">
        <v>34583.408339516078</v>
      </c>
      <c r="CK26" s="159">
        <v>64998478.471870281</v>
      </c>
      <c r="CL26" s="158">
        <v>35144.262060907633</v>
      </c>
      <c r="CM26" s="159">
        <v>62562409.550345339</v>
      </c>
      <c r="CN26" s="158">
        <v>35480.923915999068</v>
      </c>
      <c r="CO26" s="159">
        <v>67949517.391529799</v>
      </c>
      <c r="CP26" s="158">
        <v>36024.445266737028</v>
      </c>
      <c r="CQ26" s="159">
        <v>69984689.819690034</v>
      </c>
      <c r="CR26" s="158">
        <v>37014.31336398908</v>
      </c>
      <c r="CS26" s="159">
        <v>66332240.550203912</v>
      </c>
      <c r="CT26" s="158">
        <v>37324.033874879657</v>
      </c>
      <c r="CU26" s="159">
        <v>66608470.853110239</v>
      </c>
      <c r="CV26" s="158">
        <v>36308.518465839836</v>
      </c>
      <c r="CW26" s="159">
        <v>65374213.668113939</v>
      </c>
      <c r="CX26" s="158">
        <v>36805.569075016894</v>
      </c>
      <c r="CY26" s="159">
        <v>65080711.405517116</v>
      </c>
      <c r="CZ26" s="158">
        <v>36268.698213957963</v>
      </c>
      <c r="DA26" s="159">
        <v>66451508.86761377</v>
      </c>
      <c r="DB26" s="158">
        <v>36380.273647025322</v>
      </c>
      <c r="DC26" s="159">
        <v>70177547.865111843</v>
      </c>
      <c r="DD26" s="158">
        <v>36422.782200859452</v>
      </c>
      <c r="DE26" s="159">
        <v>69736879.94087556</v>
      </c>
      <c r="DF26" s="158">
        <v>37082.382670190789</v>
      </c>
      <c r="DG26" s="159">
        <v>71451447.400403723</v>
      </c>
      <c r="DH26" s="158">
        <v>37440.827023436053</v>
      </c>
      <c r="DI26" s="159">
        <v>73583206.165699333</v>
      </c>
      <c r="DJ26" s="158">
        <v>37695.334791962014</v>
      </c>
      <c r="DK26" s="159">
        <v>70912086.857291028</v>
      </c>
      <c r="DL26" s="158">
        <v>38627.790912847107</v>
      </c>
      <c r="DM26" s="159">
        <v>78355701.310892105</v>
      </c>
      <c r="DN26" s="158">
        <v>37960.222806133839</v>
      </c>
      <c r="DO26" s="159">
        <v>90818314.654762954</v>
      </c>
      <c r="DP26" s="158">
        <v>38315.483744344907</v>
      </c>
      <c r="DQ26" s="159">
        <v>98702601.899619728</v>
      </c>
      <c r="DR26" s="158">
        <v>39405.524571121219</v>
      </c>
      <c r="DS26" s="159">
        <v>101867615.62405121</v>
      </c>
      <c r="DT26" s="158">
        <v>39328.025622629022</v>
      </c>
      <c r="DU26" s="159">
        <v>122779736.31231044</v>
      </c>
      <c r="DV26" s="158">
        <v>40395.792541511168</v>
      </c>
      <c r="DW26" s="159">
        <v>127225336.73571317</v>
      </c>
      <c r="DX26" s="158">
        <v>40680.922151283092</v>
      </c>
      <c r="DY26" s="159">
        <v>122951985.06393044</v>
      </c>
      <c r="DZ26" s="158">
        <v>42660.265579971325</v>
      </c>
      <c r="EA26" s="159">
        <v>124397334.43119639</v>
      </c>
      <c r="EB26" s="158">
        <v>43738.26430666673</v>
      </c>
      <c r="EC26" s="159">
        <v>125964014.28998484</v>
      </c>
      <c r="ED26" s="158">
        <v>43437.462686507431</v>
      </c>
      <c r="EE26" s="159">
        <v>130343228.65802972</v>
      </c>
      <c r="EF26" s="158">
        <v>45080.234494744109</v>
      </c>
      <c r="EG26" s="159">
        <v>129841894.60114177</v>
      </c>
      <c r="EH26" s="158">
        <v>46551.341815820982</v>
      </c>
      <c r="EI26" s="159">
        <v>141435079.78533626</v>
      </c>
      <c r="EJ26" s="158">
        <v>46886.071579991811</v>
      </c>
      <c r="EK26" s="160">
        <v>137895218.54176652</v>
      </c>
      <c r="EL26" s="158">
        <v>47215.233354636941</v>
      </c>
      <c r="EM26" s="160">
        <v>140890256.33023664</v>
      </c>
      <c r="EN26" s="158">
        <v>48729.929834418348</v>
      </c>
      <c r="EO26" s="160">
        <v>135471154.13687637</v>
      </c>
      <c r="EP26" s="158">
        <v>48716.439084048754</v>
      </c>
      <c r="EQ26" s="160">
        <v>143474297.58204114</v>
      </c>
      <c r="ER26" s="158">
        <v>49492.642638157013</v>
      </c>
      <c r="ES26" s="160">
        <v>147962214.57818145</v>
      </c>
      <c r="ET26" s="158">
        <v>49844.389841071097</v>
      </c>
      <c r="EU26" s="160">
        <v>161981805.88602081</v>
      </c>
      <c r="EV26" s="158">
        <v>51760.717464093606</v>
      </c>
      <c r="EW26" s="160">
        <v>165165343.78487486</v>
      </c>
      <c r="EX26" s="158">
        <v>52264.863137952278</v>
      </c>
      <c r="EY26" s="160">
        <v>167102788.37055516</v>
      </c>
      <c r="EZ26" s="158">
        <v>52004.17247287881</v>
      </c>
      <c r="FA26" s="160">
        <v>180038965.14283118</v>
      </c>
      <c r="FB26" s="158">
        <v>52640.807830319951</v>
      </c>
      <c r="FC26" s="160">
        <v>172511296.97305471</v>
      </c>
      <c r="FD26" s="158">
        <v>52490.577375426503</v>
      </c>
      <c r="FE26" s="160">
        <v>213364223.82140741</v>
      </c>
      <c r="FF26" s="158">
        <v>59616.978926450101</v>
      </c>
      <c r="FG26" s="160">
        <v>224094858.25642255</v>
      </c>
      <c r="FH26" s="158">
        <v>62618.587305652036</v>
      </c>
      <c r="FI26" s="160">
        <v>242893743.04338592</v>
      </c>
      <c r="FJ26" s="158">
        <v>66850.102018616308</v>
      </c>
      <c r="FK26" s="160">
        <v>229462975.17890048</v>
      </c>
      <c r="FL26" s="158">
        <v>69049.042194648544</v>
      </c>
      <c r="FM26" s="160">
        <v>258030056.26760408</v>
      </c>
      <c r="FN26" s="158">
        <v>71665.875386194239</v>
      </c>
      <c r="FO26" s="160">
        <v>269225044.08705431</v>
      </c>
      <c r="FP26" s="158">
        <v>69535.791267517125</v>
      </c>
      <c r="FQ26" s="160">
        <v>266647508.05772257</v>
      </c>
      <c r="FR26" s="158">
        <v>76076.618211991343</v>
      </c>
      <c r="FS26" s="160">
        <v>302873189.36085147</v>
      </c>
      <c r="FT26" s="158">
        <v>75855.450117273038</v>
      </c>
      <c r="FU26" s="160">
        <v>301992683.78888273</v>
      </c>
      <c r="FV26" s="158">
        <v>75658.883972653683</v>
      </c>
      <c r="FW26" s="160">
        <v>301210122.51656991</v>
      </c>
      <c r="FX26" s="158">
        <v>75475.892499731432</v>
      </c>
      <c r="FY26" s="160">
        <v>342062028.12125778</v>
      </c>
      <c r="FZ26" s="158">
        <v>77235.041547999077</v>
      </c>
      <c r="GA26" s="160">
        <v>371515996.85418516</v>
      </c>
      <c r="GB26" s="158">
        <v>78390.850687235492</v>
      </c>
      <c r="GC26" s="160">
        <v>362735631.6595242</v>
      </c>
      <c r="GD26" s="158">
        <v>78773.86012131747</v>
      </c>
      <c r="GE26" s="160">
        <v>330163304.44927549</v>
      </c>
      <c r="GF26" s="158">
        <v>79270.759376059505</v>
      </c>
      <c r="GG26" s="160">
        <v>321344633.52829498</v>
      </c>
      <c r="GH26" s="158">
        <v>82109.34305269437</v>
      </c>
      <c r="GI26" s="160">
        <v>313826014.61455053</v>
      </c>
      <c r="GJ26" s="158">
        <v>81236.577298273027</v>
      </c>
      <c r="GK26" s="160">
        <v>312135300.95315444</v>
      </c>
      <c r="GL26" s="158">
        <v>81359.821093709965</v>
      </c>
      <c r="GM26" s="160">
        <v>337483792.28955269</v>
      </c>
      <c r="GN26" s="158">
        <v>82539.838708708427</v>
      </c>
      <c r="GO26" s="160">
        <v>343713221.74919075</v>
      </c>
      <c r="GP26" s="158">
        <v>82400.395636843095</v>
      </c>
      <c r="GQ26" s="160">
        <v>363315704.42218673</v>
      </c>
      <c r="GR26" s="158">
        <v>83935.13081776019</v>
      </c>
      <c r="GS26" s="160">
        <v>351903911.41261679</v>
      </c>
      <c r="GT26" s="158">
        <v>86299.502420812394</v>
      </c>
      <c r="GU26" s="160">
        <v>351210496.01690757</v>
      </c>
      <c r="GV26" s="158">
        <v>93729.993251106556</v>
      </c>
      <c r="GW26" s="160">
        <v>365667885.37060952</v>
      </c>
    </row>
    <row r="27" spans="1:205"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1">
    <mergeCell ref="GV5:GW5"/>
    <mergeCell ref="GT5:GU5"/>
    <mergeCell ref="FJ5:FK5"/>
    <mergeCell ref="FN5:FO5"/>
    <mergeCell ref="FL5:FM5"/>
    <mergeCell ref="FV5:FW5"/>
    <mergeCell ref="FX5:FY5"/>
    <mergeCell ref="GR5:GS5"/>
    <mergeCell ref="GP5:GQ5"/>
    <mergeCell ref="GB5:GC5"/>
    <mergeCell ref="FT5:FU5"/>
    <mergeCell ref="FR5:FS5"/>
    <mergeCell ref="FZ5:GA5"/>
    <mergeCell ref="GN5:GO5"/>
    <mergeCell ref="GL5:GM5"/>
    <mergeCell ref="GJ5:GK5"/>
    <mergeCell ref="GF5:GG5"/>
    <mergeCell ref="AR5:AS5"/>
    <mergeCell ref="BB5:BC5"/>
    <mergeCell ref="BH5:BI5"/>
    <mergeCell ref="BL5:BM5"/>
    <mergeCell ref="BF5:BG5"/>
    <mergeCell ref="BD5:BE5"/>
    <mergeCell ref="AX5:AY5"/>
    <mergeCell ref="AT5:AU5"/>
    <mergeCell ref="AV5:AW5"/>
    <mergeCell ref="AZ5:BA5"/>
    <mergeCell ref="BJ5:BK5"/>
    <mergeCell ref="AP5:AQ5"/>
    <mergeCell ref="AD5:AE5"/>
    <mergeCell ref="AH5:AI5"/>
    <mergeCell ref="AL5:AM5"/>
    <mergeCell ref="AJ5:AK5"/>
    <mergeCell ref="AN5:AO5"/>
    <mergeCell ref="AF5:AG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BZ5:CA5"/>
    <mergeCell ref="AB5:AC5"/>
    <mergeCell ref="P5:Q5"/>
    <mergeCell ref="R5:S5"/>
    <mergeCell ref="Z5:AA5"/>
    <mergeCell ref="D5:E5"/>
    <mergeCell ref="F5:G5"/>
    <mergeCell ref="H5:I5"/>
    <mergeCell ref="J5:K5"/>
    <mergeCell ref="V5:W5"/>
    <mergeCell ref="X5:Y5"/>
    <mergeCell ref="T5:U5"/>
    <mergeCell ref="L5:M5"/>
    <mergeCell ref="N5:O5"/>
    <mergeCell ref="BP5:BQ5"/>
    <mergeCell ref="BV5:BW5"/>
    <mergeCell ref="BT5:BU5"/>
    <mergeCell ref="BR5:BS5"/>
    <mergeCell ref="BN5:BO5"/>
    <mergeCell ref="BX5:BY5"/>
    <mergeCell ref="EN5:EO5"/>
    <mergeCell ref="EP5:EQ5"/>
    <mergeCell ref="EH5:EI5"/>
    <mergeCell ref="EL5:EM5"/>
    <mergeCell ref="EJ5:EK5"/>
    <mergeCell ref="DR5:DS5"/>
    <mergeCell ref="EF5:EG5"/>
    <mergeCell ref="EB5:EC5"/>
    <mergeCell ref="DT5:DU5"/>
    <mergeCell ref="DV5:DW5"/>
    <mergeCell ref="ED5:EE5"/>
    <mergeCell ref="DX5:DY5"/>
    <mergeCell ref="DZ5:EA5"/>
    <mergeCell ref="CV5:CW5"/>
    <mergeCell ref="DD5:DE5"/>
    <mergeCell ref="DF5:DG5"/>
    <mergeCell ref="DL5:DM5"/>
    <mergeCell ref="DP5:DQ5"/>
    <mergeCell ref="ER5:ES5"/>
    <mergeCell ref="EV5:EW5"/>
    <mergeCell ref="ET5:EU5"/>
    <mergeCell ref="FD5:FE5"/>
    <mergeCell ref="FB5:FC5"/>
    <mergeCell ref="EX5:EY5"/>
    <mergeCell ref="EZ5:FA5"/>
    <mergeCell ref="GD5:GE5"/>
    <mergeCell ref="GH5:GI5"/>
    <mergeCell ref="FH5:FI5"/>
    <mergeCell ref="FF5:FG5"/>
    <mergeCell ref="FP5:FQ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Z28"/>
  <sheetViews>
    <sheetView showGridLines="0" zoomScale="80" zoomScaleNormal="80" workbookViewId="0">
      <pane xSplit="3" ySplit="4" topLeftCell="CV5" activePane="bottomRight" state="frozen"/>
      <selection pane="topRight" activeCell="D1" sqref="D1"/>
      <selection pane="bottomLeft" activeCell="A5" sqref="A5"/>
      <selection pane="bottomRight" activeCell="CZ5" sqref="CZ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 min="106" max="106" width="12.08984375" bestFit="1" customWidth="1"/>
  </cols>
  <sheetData>
    <row r="2" spans="1:104" ht="13" x14ac:dyDescent="0.3">
      <c r="A2" s="434" t="s">
        <v>66</v>
      </c>
    </row>
    <row r="3" spans="1:104" x14ac:dyDescent="0.25">
      <c r="A3" s="2" t="s">
        <v>32</v>
      </c>
    </row>
    <row r="4" spans="1:104" ht="13" thickBot="1" x14ac:dyDescent="0.3"/>
    <row r="5" spans="1:104" ht="13.5" thickBot="1" x14ac:dyDescent="0.35">
      <c r="A5" s="264"/>
      <c r="B5" s="265"/>
      <c r="C5" s="266"/>
      <c r="D5" s="278">
        <v>35400</v>
      </c>
      <c r="E5" s="278">
        <v>35765</v>
      </c>
      <c r="F5" s="278">
        <v>36130</v>
      </c>
      <c r="G5" s="278">
        <v>36495</v>
      </c>
      <c r="H5" s="278">
        <v>36861</v>
      </c>
      <c r="I5" s="278">
        <v>37226</v>
      </c>
      <c r="J5" s="212">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390">
        <v>43070</v>
      </c>
      <c r="BV5" s="212">
        <v>43160</v>
      </c>
      <c r="BW5" s="210">
        <v>43252</v>
      </c>
      <c r="BX5" s="210">
        <v>43344</v>
      </c>
      <c r="BY5" s="211">
        <v>43435</v>
      </c>
      <c r="BZ5" s="212">
        <v>43525</v>
      </c>
      <c r="CA5" s="210">
        <v>43617</v>
      </c>
      <c r="CB5" s="210">
        <v>43709</v>
      </c>
      <c r="CC5" s="211">
        <v>43800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row>
    <row r="6" spans="1:104" ht="13" x14ac:dyDescent="0.3">
      <c r="A6" s="40" t="s">
        <v>1</v>
      </c>
      <c r="B6" s="9" t="s">
        <v>2</v>
      </c>
      <c r="C6" s="263"/>
      <c r="D6" s="279">
        <v>6.0955271752651852</v>
      </c>
      <c r="E6" s="279">
        <v>7.2233865551359271</v>
      </c>
      <c r="F6" s="279">
        <v>9.4222119147295889</v>
      </c>
      <c r="G6" s="279">
        <v>12.60312712425595</v>
      </c>
      <c r="H6" s="279">
        <v>15.413413641554316</v>
      </c>
      <c r="I6" s="279">
        <v>18.605496503575019</v>
      </c>
      <c r="J6" s="271">
        <v>17.16808023002821</v>
      </c>
      <c r="K6" s="261">
        <v>18.026679547787435</v>
      </c>
      <c r="L6" s="261">
        <v>21.26795171416429</v>
      </c>
      <c r="M6" s="272">
        <v>21.157106090023131</v>
      </c>
      <c r="N6" s="271">
        <v>22.122606840781565</v>
      </c>
      <c r="O6" s="261">
        <v>20.877824654922733</v>
      </c>
      <c r="P6" s="261">
        <v>21.682032917820827</v>
      </c>
      <c r="Q6" s="272">
        <v>20.99374686316612</v>
      </c>
      <c r="R6" s="271">
        <v>19.773270532454358</v>
      </c>
      <c r="S6" s="261">
        <v>19.605244815032133</v>
      </c>
      <c r="T6" s="261">
        <v>18.679374984818615</v>
      </c>
      <c r="U6" s="272">
        <v>17.443998475657967</v>
      </c>
      <c r="V6" s="271">
        <v>16.991694509047687</v>
      </c>
      <c r="W6" s="261">
        <v>14.787718785121276</v>
      </c>
      <c r="X6" s="261">
        <v>14.173072212835322</v>
      </c>
      <c r="Y6" s="272">
        <v>14.092188923458435</v>
      </c>
      <c r="Z6" s="271">
        <v>13.282194570280939</v>
      </c>
      <c r="AA6" s="261">
        <v>14.493746189271143</v>
      </c>
      <c r="AB6" s="261">
        <v>14.233934403747964</v>
      </c>
      <c r="AC6" s="272">
        <v>13.787329491728565</v>
      </c>
      <c r="AD6" s="271">
        <v>12.745092801902935</v>
      </c>
      <c r="AE6" s="261">
        <v>11.362928462548902</v>
      </c>
      <c r="AF6" s="261">
        <v>11.320816219679489</v>
      </c>
      <c r="AG6" s="272">
        <v>11.120659013890858</v>
      </c>
      <c r="AH6" s="271">
        <v>10.013471130604522</v>
      </c>
      <c r="AI6" s="261">
        <v>10.163364404834999</v>
      </c>
      <c r="AJ6" s="261">
        <v>10.970179423365609</v>
      </c>
      <c r="AK6" s="272">
        <v>11.455797001616656</v>
      </c>
      <c r="AL6" s="271">
        <v>13.443526724582711</v>
      </c>
      <c r="AM6" s="261">
        <v>11.554146558904598</v>
      </c>
      <c r="AN6" s="261">
        <v>10.49415195435844</v>
      </c>
      <c r="AO6" s="272">
        <v>11.901442370678216</v>
      </c>
      <c r="AP6" s="271">
        <v>10.851816461777528</v>
      </c>
      <c r="AQ6" s="261">
        <v>10.979698293371465</v>
      </c>
      <c r="AR6" s="261">
        <v>10.390503001070675</v>
      </c>
      <c r="AS6" s="272">
        <v>10.900645939729998</v>
      </c>
      <c r="AT6" s="271">
        <v>10.421945500760851</v>
      </c>
      <c r="AU6" s="261">
        <v>9.475686668250539</v>
      </c>
      <c r="AV6" s="261">
        <v>10.367389467131417</v>
      </c>
      <c r="AW6" s="272">
        <v>10.335688939010588</v>
      </c>
      <c r="AX6" s="271">
        <v>9.368529265767723</v>
      </c>
      <c r="AY6" s="261">
        <v>9.0761155410532339</v>
      </c>
      <c r="AZ6" s="261">
        <v>9.1501948353870244</v>
      </c>
      <c r="BA6" s="272">
        <v>8.9300015317508858</v>
      </c>
      <c r="BB6" s="271">
        <v>9.1799657979165339</v>
      </c>
      <c r="BC6" s="261">
        <v>9.337808990377571</v>
      </c>
      <c r="BD6" s="261">
        <v>9.6915421310112304</v>
      </c>
      <c r="BE6" s="272">
        <v>9.623276468396849</v>
      </c>
      <c r="BF6" s="271">
        <v>10.082722132700894</v>
      </c>
      <c r="BG6" s="261">
        <v>9.4473854479625157</v>
      </c>
      <c r="BH6" s="261">
        <v>9.8858018677549833</v>
      </c>
      <c r="BI6" s="272">
        <v>11.766532836164805</v>
      </c>
      <c r="BJ6" s="271">
        <v>13.295176675738988</v>
      </c>
      <c r="BK6" s="261">
        <v>13.085911002118603</v>
      </c>
      <c r="BL6" s="261">
        <v>15.835371652684515</v>
      </c>
      <c r="BM6" s="272">
        <v>16.104335891036534</v>
      </c>
      <c r="BN6" s="271">
        <v>15.793194414347573</v>
      </c>
      <c r="BO6" s="261">
        <v>15.095078746865804</v>
      </c>
      <c r="BP6" s="261">
        <v>14.646500691070678</v>
      </c>
      <c r="BQ6" s="272">
        <v>15.521252747721755</v>
      </c>
      <c r="BR6" s="271">
        <v>15.004680827816383</v>
      </c>
      <c r="BS6" s="261">
        <v>15.605910189346753</v>
      </c>
      <c r="BT6" s="261">
        <v>15.469993910863819</v>
      </c>
      <c r="BU6" s="391">
        <v>15.486867532476944</v>
      </c>
      <c r="BV6" s="271">
        <v>14.60009137524021</v>
      </c>
      <c r="BW6" s="261">
        <v>15.065719973020297</v>
      </c>
      <c r="BX6" s="261">
        <v>15.02650600388418</v>
      </c>
      <c r="BY6" s="272">
        <v>16.611848781482752</v>
      </c>
      <c r="BZ6" s="271">
        <v>16.285591785253935</v>
      </c>
      <c r="CA6" s="261">
        <v>15.983119629787634</v>
      </c>
      <c r="CB6" s="261">
        <v>16.933412731770417</v>
      </c>
      <c r="CC6" s="272">
        <v>15.990254754079809</v>
      </c>
      <c r="CD6" s="271">
        <v>20.132457138133393</v>
      </c>
      <c r="CE6" s="271">
        <v>21.387318498171286</v>
      </c>
      <c r="CF6" s="271">
        <v>23.395130796570257</v>
      </c>
      <c r="CG6" s="271">
        <v>23.009750853634774</v>
      </c>
      <c r="CH6" s="271">
        <v>24.758434638583982</v>
      </c>
      <c r="CI6" s="271">
        <v>24.548553064706134</v>
      </c>
      <c r="CJ6" s="271">
        <v>22.459718096073928</v>
      </c>
      <c r="CK6" s="271">
        <v>24.517732034920677</v>
      </c>
      <c r="CL6" s="271">
        <v>21.839689519878764</v>
      </c>
      <c r="CM6" s="271">
        <v>22.579130413941535</v>
      </c>
      <c r="CN6" s="271">
        <v>23.513206139057559</v>
      </c>
      <c r="CO6" s="271">
        <v>24.84368776406</v>
      </c>
      <c r="CP6" s="271">
        <v>23.007554933779765</v>
      </c>
      <c r="CQ6" s="271">
        <v>20.74379967736057</v>
      </c>
      <c r="CR6" s="271">
        <v>19.953082255589326</v>
      </c>
      <c r="CS6" s="271">
        <v>19.323821554843441</v>
      </c>
      <c r="CT6" s="271">
        <v>19.130420516045572</v>
      </c>
      <c r="CU6" s="271">
        <v>20.244934484565697</v>
      </c>
      <c r="CV6" s="271">
        <v>19.983661591769845</v>
      </c>
      <c r="CW6" s="271">
        <v>21.024035798387128</v>
      </c>
      <c r="CX6" s="271">
        <v>19.391284373859261</v>
      </c>
      <c r="CY6" s="271">
        <v>19.213742679160951</v>
      </c>
      <c r="CZ6" s="271">
        <v>20.084922772317913</v>
      </c>
    </row>
    <row r="7" spans="1:104" ht="3.75" customHeight="1" x14ac:dyDescent="0.3">
      <c r="A7" s="149"/>
      <c r="B7" s="7"/>
      <c r="C7" s="262"/>
      <c r="D7" s="279"/>
      <c r="E7" s="279"/>
      <c r="F7" s="279"/>
      <c r="G7" s="279"/>
      <c r="H7" s="279"/>
      <c r="I7" s="279"/>
      <c r="J7" s="271"/>
      <c r="K7" s="261"/>
      <c r="L7" s="261"/>
      <c r="M7" s="272"/>
      <c r="N7" s="271"/>
      <c r="O7" s="261"/>
      <c r="P7" s="261"/>
      <c r="Q7" s="272"/>
      <c r="R7" s="271"/>
      <c r="S7" s="261"/>
      <c r="T7" s="261"/>
      <c r="U7" s="272"/>
      <c r="V7" s="271"/>
      <c r="W7" s="261"/>
      <c r="X7" s="261"/>
      <c r="Y7" s="272"/>
      <c r="Z7" s="271"/>
      <c r="AA7" s="261"/>
      <c r="AB7" s="261"/>
      <c r="AC7" s="272"/>
      <c r="AD7" s="271"/>
      <c r="AE7" s="261"/>
      <c r="AF7" s="261"/>
      <c r="AG7" s="272"/>
      <c r="AH7" s="271"/>
      <c r="AI7" s="261"/>
      <c r="AJ7" s="261"/>
      <c r="AK7" s="272"/>
      <c r="AL7" s="271"/>
      <c r="AM7" s="261"/>
      <c r="AN7" s="261"/>
      <c r="AO7" s="272"/>
      <c r="AP7" s="271"/>
      <c r="AQ7" s="261"/>
      <c r="AR7" s="261"/>
      <c r="AS7" s="272"/>
      <c r="AT7" s="271"/>
      <c r="AU7" s="261"/>
      <c r="AV7" s="261"/>
      <c r="AW7" s="272"/>
      <c r="AX7" s="271"/>
      <c r="AY7" s="261"/>
      <c r="AZ7" s="261"/>
      <c r="BA7" s="272"/>
      <c r="BB7" s="271"/>
      <c r="BC7" s="261"/>
      <c r="BD7" s="261"/>
      <c r="BE7" s="272"/>
      <c r="BF7" s="271"/>
      <c r="BG7" s="261"/>
      <c r="BH7" s="261"/>
      <c r="BI7" s="272"/>
      <c r="BJ7" s="271"/>
      <c r="BK7" s="261"/>
      <c r="BL7" s="261"/>
      <c r="BM7" s="272"/>
      <c r="BN7" s="271"/>
      <c r="BO7" s="261"/>
      <c r="BP7" s="261"/>
      <c r="BQ7" s="272"/>
      <c r="BR7" s="271"/>
      <c r="BS7" s="261"/>
      <c r="BT7" s="261"/>
      <c r="BU7" s="391"/>
      <c r="BV7" s="271"/>
      <c r="BW7" s="261"/>
      <c r="BX7" s="261"/>
      <c r="BY7" s="272"/>
      <c r="BZ7" s="271"/>
      <c r="CA7" s="261"/>
      <c r="CB7" s="261"/>
      <c r="CC7" s="272"/>
      <c r="CD7" s="271"/>
      <c r="CE7" s="271"/>
      <c r="CF7" s="271"/>
      <c r="CG7" s="271"/>
      <c r="CH7" s="271"/>
      <c r="CI7" s="271"/>
      <c r="CJ7" s="271"/>
      <c r="CK7" s="271"/>
      <c r="CL7" s="271"/>
      <c r="CM7" s="271"/>
      <c r="CN7" s="271"/>
      <c r="CO7" s="271"/>
      <c r="CP7" s="271"/>
      <c r="CQ7" s="271"/>
      <c r="CR7" s="271"/>
      <c r="CS7" s="271"/>
      <c r="CT7" s="271"/>
      <c r="CU7" s="271"/>
      <c r="CV7" s="271"/>
      <c r="CW7" s="271"/>
      <c r="CX7" s="271"/>
      <c r="CY7" s="271"/>
      <c r="CZ7" s="271"/>
    </row>
    <row r="8" spans="1:104" ht="13" x14ac:dyDescent="0.3">
      <c r="A8" s="40" t="s">
        <v>10</v>
      </c>
      <c r="B8" s="9" t="s">
        <v>35</v>
      </c>
      <c r="C8" s="263"/>
      <c r="D8" s="279">
        <v>9.8417128644218518E-2</v>
      </c>
      <c r="E8" s="279">
        <v>0.27024701675155133</v>
      </c>
      <c r="F8" s="279">
        <v>0.35269359288034652</v>
      </c>
      <c r="G8" s="279">
        <v>0.39674862298094105</v>
      </c>
      <c r="H8" s="279">
        <v>0.36058664032181714</v>
      </c>
      <c r="I8" s="279">
        <v>0.46463475284888084</v>
      </c>
      <c r="J8" s="271">
        <v>0.45636751385934743</v>
      </c>
      <c r="K8" s="261">
        <v>0.47551971144382638</v>
      </c>
      <c r="L8" s="261">
        <v>0.55599715268628858</v>
      </c>
      <c r="M8" s="272">
        <v>0.50391369987173895</v>
      </c>
      <c r="N8" s="271">
        <v>0.50743430881622942</v>
      </c>
      <c r="O8" s="261">
        <v>0.49862145321158496</v>
      </c>
      <c r="P8" s="261">
        <v>0.51922438923684844</v>
      </c>
      <c r="Q8" s="272">
        <v>0.44356614311468201</v>
      </c>
      <c r="R8" s="271">
        <v>0.42914199679971898</v>
      </c>
      <c r="S8" s="261">
        <v>0.43032617911305976</v>
      </c>
      <c r="T8" s="261">
        <v>0.40698149181415277</v>
      </c>
      <c r="U8" s="272">
        <v>0.33104008492220122</v>
      </c>
      <c r="V8" s="271">
        <v>0.33149758069208185</v>
      </c>
      <c r="W8" s="261">
        <v>0.31234689550227074</v>
      </c>
      <c r="X8" s="261">
        <v>0.3082755721132755</v>
      </c>
      <c r="Y8" s="272">
        <v>0.29467020335582739</v>
      </c>
      <c r="Z8" s="271">
        <v>0.28714170611406586</v>
      </c>
      <c r="AA8" s="261">
        <v>0.32656748762555454</v>
      </c>
      <c r="AB8" s="261">
        <v>0.29559083565419986</v>
      </c>
      <c r="AC8" s="272">
        <v>0.20660871719173016</v>
      </c>
      <c r="AD8" s="271">
        <v>0.19736178679420902</v>
      </c>
      <c r="AE8" s="261">
        <v>0.17289470900533754</v>
      </c>
      <c r="AF8" s="261">
        <v>0.3332605094261134</v>
      </c>
      <c r="AG8" s="272">
        <v>0.33485300642077775</v>
      </c>
      <c r="AH8" s="271">
        <v>0.32432532564471517</v>
      </c>
      <c r="AI8" s="261">
        <v>0.32101744415383904</v>
      </c>
      <c r="AJ8" s="261">
        <v>0.32818044651479933</v>
      </c>
      <c r="AK8" s="272">
        <v>0.32715650851809747</v>
      </c>
      <c r="AL8" s="271">
        <v>0.34240097277300197</v>
      </c>
      <c r="AM8" s="261">
        <v>0.30546618587891716</v>
      </c>
      <c r="AN8" s="261">
        <v>0.28619466132988808</v>
      </c>
      <c r="AO8" s="272">
        <v>0.31162354434996614</v>
      </c>
      <c r="AP8" s="271">
        <v>0.311508143284078</v>
      </c>
      <c r="AQ8" s="261">
        <v>0.29999653207194044</v>
      </c>
      <c r="AR8" s="261">
        <v>0.28270446094803414</v>
      </c>
      <c r="AS8" s="272">
        <v>0.29597396310601498</v>
      </c>
      <c r="AT8" s="271">
        <v>0.28142132131150305</v>
      </c>
      <c r="AU8" s="261">
        <v>0.28726025258782067</v>
      </c>
      <c r="AV8" s="261">
        <v>0.28421241981034578</v>
      </c>
      <c r="AW8" s="272">
        <v>0.31425946656945758</v>
      </c>
      <c r="AX8" s="271">
        <v>0.27734468425248393</v>
      </c>
      <c r="AY8" s="261">
        <v>0.28019766308799143</v>
      </c>
      <c r="AZ8" s="261">
        <v>0.27589082001690635</v>
      </c>
      <c r="BA8" s="272">
        <v>0.26886869506457717</v>
      </c>
      <c r="BB8" s="271">
        <v>0.26734052666231467</v>
      </c>
      <c r="BC8" s="261">
        <v>0.27265152828028144</v>
      </c>
      <c r="BD8" s="261">
        <v>0.27990189279405564</v>
      </c>
      <c r="BE8" s="272">
        <v>0.27541805133439873</v>
      </c>
      <c r="BF8" s="271">
        <v>0.2699915691873796</v>
      </c>
      <c r="BG8" s="261">
        <v>0.25904036919175372</v>
      </c>
      <c r="BH8" s="261">
        <v>0.26555591828697217</v>
      </c>
      <c r="BI8" s="272">
        <v>0.292229360708189</v>
      </c>
      <c r="BJ8" s="271">
        <v>0.30292999765326778</v>
      </c>
      <c r="BK8" s="261">
        <v>0.29651572258171754</v>
      </c>
      <c r="BL8" s="261">
        <v>0.33160001505225506</v>
      </c>
      <c r="BM8" s="272">
        <v>0.34406927621699201</v>
      </c>
      <c r="BN8" s="271">
        <v>0.32353327467202603</v>
      </c>
      <c r="BO8" s="261">
        <v>0.30911565466820184</v>
      </c>
      <c r="BP8" s="261">
        <v>0.2944509116905677</v>
      </c>
      <c r="BQ8" s="272">
        <v>0.28119569611047446</v>
      </c>
      <c r="BR8" s="271">
        <v>0.27975370057510995</v>
      </c>
      <c r="BS8" s="261">
        <v>0.27869616194805713</v>
      </c>
      <c r="BT8" s="261">
        <v>0.26932896610926721</v>
      </c>
      <c r="BU8" s="391">
        <v>0.2694999922593368</v>
      </c>
      <c r="BV8" s="271">
        <v>0.2456435374656227</v>
      </c>
      <c r="BW8" s="261">
        <v>0.25829701672152167</v>
      </c>
      <c r="BX8" s="261">
        <v>0.24670570296878597</v>
      </c>
      <c r="BY8" s="272">
        <v>0.25833847312665026</v>
      </c>
      <c r="BZ8" s="271">
        <v>0.24997182231097348</v>
      </c>
      <c r="CA8" s="261">
        <v>0.25120970226762196</v>
      </c>
      <c r="CB8" s="261">
        <v>0.2824189588753942</v>
      </c>
      <c r="CC8" s="272">
        <v>0.23777866540442405</v>
      </c>
      <c r="CD8" s="271">
        <v>0.27158485593535159</v>
      </c>
      <c r="CE8" s="271">
        <v>0.26058663034726759</v>
      </c>
      <c r="CF8" s="271">
        <v>0.26686565634296744</v>
      </c>
      <c r="CG8" s="271">
        <v>0.24095254515564285</v>
      </c>
      <c r="CH8" s="271">
        <v>0.24522067510132306</v>
      </c>
      <c r="CI8" s="271">
        <v>0.22928626952712469</v>
      </c>
      <c r="CJ8" s="271">
        <v>0.26751904288400113</v>
      </c>
      <c r="CK8" s="271">
        <v>0.34715963360800395</v>
      </c>
      <c r="CL8" s="271">
        <v>0.32491032105703654</v>
      </c>
      <c r="CM8" s="271">
        <v>0.32560306865216737</v>
      </c>
      <c r="CN8" s="271">
        <v>0.31435130354162399</v>
      </c>
      <c r="CO8" s="271">
        <v>0.27537059351131477</v>
      </c>
      <c r="CP8" s="271">
        <v>0.3425127309133667</v>
      </c>
      <c r="CQ8" s="271">
        <v>0.29128013639769235</v>
      </c>
      <c r="CR8" s="271">
        <v>0.28103235182058856</v>
      </c>
      <c r="CS8" s="271">
        <v>0.28030905355579006</v>
      </c>
      <c r="CT8" s="271">
        <v>0.30199378071235683</v>
      </c>
      <c r="CU8" s="271">
        <v>0.29535616215895333</v>
      </c>
      <c r="CV8" s="271">
        <v>0.28956230606596939</v>
      </c>
      <c r="CW8" s="271">
        <v>0.27866405379916209</v>
      </c>
      <c r="CX8" s="271">
        <v>0.2586289636578436</v>
      </c>
      <c r="CY8" s="271">
        <v>0.24406446306190513</v>
      </c>
      <c r="CZ8" s="271">
        <v>0.23396243707691322</v>
      </c>
    </row>
    <row r="9" spans="1:104" ht="3" customHeight="1" x14ac:dyDescent="0.3">
      <c r="A9" s="149"/>
      <c r="B9" s="7"/>
      <c r="C9" s="262"/>
      <c r="D9" s="279"/>
      <c r="E9" s="279"/>
      <c r="F9" s="279"/>
      <c r="G9" s="279"/>
      <c r="H9" s="279"/>
      <c r="I9" s="279"/>
      <c r="J9" s="271"/>
      <c r="K9" s="261"/>
      <c r="L9" s="261"/>
      <c r="M9" s="272"/>
      <c r="N9" s="271"/>
      <c r="O9" s="261"/>
      <c r="P9" s="261"/>
      <c r="Q9" s="272"/>
      <c r="R9" s="271"/>
      <c r="S9" s="261"/>
      <c r="T9" s="261"/>
      <c r="U9" s="272"/>
      <c r="V9" s="271"/>
      <c r="W9" s="261"/>
      <c r="X9" s="261"/>
      <c r="Y9" s="272"/>
      <c r="Z9" s="271"/>
      <c r="AA9" s="261"/>
      <c r="AB9" s="261"/>
      <c r="AC9" s="272"/>
      <c r="AD9" s="271"/>
      <c r="AE9" s="261"/>
      <c r="AF9" s="261"/>
      <c r="AG9" s="272"/>
      <c r="AH9" s="271"/>
      <c r="AI9" s="261"/>
      <c r="AJ9" s="261"/>
      <c r="AK9" s="272"/>
      <c r="AL9" s="271"/>
      <c r="AM9" s="261"/>
      <c r="AN9" s="261"/>
      <c r="AO9" s="272"/>
      <c r="AP9" s="271"/>
      <c r="AQ9" s="261"/>
      <c r="AR9" s="261"/>
      <c r="AS9" s="272"/>
      <c r="AT9" s="271"/>
      <c r="AU9" s="261"/>
      <c r="AV9" s="261"/>
      <c r="AW9" s="272"/>
      <c r="AX9" s="271"/>
      <c r="AY9" s="261"/>
      <c r="AZ9" s="261"/>
      <c r="BA9" s="272"/>
      <c r="BB9" s="271"/>
      <c r="BC9" s="261"/>
      <c r="BD9" s="261"/>
      <c r="BE9" s="272"/>
      <c r="BF9" s="271"/>
      <c r="BG9" s="261"/>
      <c r="BH9" s="261"/>
      <c r="BI9" s="272"/>
      <c r="BJ9" s="271"/>
      <c r="BK9" s="261"/>
      <c r="BL9" s="261"/>
      <c r="BM9" s="272"/>
      <c r="BN9" s="271"/>
      <c r="BO9" s="261"/>
      <c r="BP9" s="261"/>
      <c r="BQ9" s="272"/>
      <c r="BR9" s="271"/>
      <c r="BS9" s="261"/>
      <c r="BT9" s="261"/>
      <c r="BU9" s="391"/>
      <c r="BV9" s="271"/>
      <c r="BW9" s="261"/>
      <c r="BX9" s="261"/>
      <c r="BY9" s="272"/>
      <c r="BZ9" s="271"/>
      <c r="CA9" s="261"/>
      <c r="CB9" s="261"/>
      <c r="CC9" s="272"/>
      <c r="CD9" s="271"/>
      <c r="CE9" s="271"/>
      <c r="CF9" s="271"/>
      <c r="CG9" s="271"/>
      <c r="CH9" s="271"/>
      <c r="CI9" s="271"/>
      <c r="CJ9" s="271"/>
      <c r="CK9" s="271"/>
      <c r="CL9" s="271"/>
      <c r="CM9" s="271"/>
      <c r="CN9" s="271"/>
      <c r="CO9" s="271"/>
      <c r="CP9" s="271"/>
      <c r="CQ9" s="271"/>
      <c r="CR9" s="271"/>
      <c r="CS9" s="271"/>
      <c r="CT9" s="271"/>
      <c r="CU9" s="271"/>
      <c r="CV9" s="271"/>
      <c r="CW9" s="271"/>
      <c r="CX9" s="271"/>
      <c r="CY9" s="271"/>
      <c r="CZ9" s="271"/>
    </row>
    <row r="10" spans="1:104" ht="13" hidden="1" x14ac:dyDescent="0.3">
      <c r="A10" s="40" t="s">
        <v>11</v>
      </c>
      <c r="B10" s="9" t="s">
        <v>12</v>
      </c>
      <c r="C10" s="263"/>
      <c r="D10" s="279">
        <v>0.69454563333919284</v>
      </c>
      <c r="E10" s="279">
        <v>1.0306250605885312</v>
      </c>
      <c r="F10" s="279">
        <v>0.88533365213184068</v>
      </c>
      <c r="G10" s="279">
        <v>0.87587115458931231</v>
      </c>
      <c r="H10" s="279">
        <v>0.69228263108155386</v>
      </c>
      <c r="I10" s="279">
        <v>0.44567320509205444</v>
      </c>
      <c r="J10" s="271">
        <v>0.37022007436648352</v>
      </c>
      <c r="K10" s="261">
        <v>0.34627999655841163</v>
      </c>
      <c r="L10" s="261">
        <v>0.36819099821073814</v>
      </c>
      <c r="M10" s="272">
        <v>0.44398927004413646</v>
      </c>
      <c r="N10" s="271">
        <v>0.26796106063039976</v>
      </c>
      <c r="O10" s="261">
        <v>0.23212003637548406</v>
      </c>
      <c r="P10" s="261">
        <v>0.18602317164691753</v>
      </c>
      <c r="Q10" s="272">
        <v>0.14706798548447744</v>
      </c>
      <c r="R10" s="271">
        <v>0.1082015753463287</v>
      </c>
      <c r="S10" s="261">
        <v>0.10602361635517635</v>
      </c>
      <c r="T10" s="261">
        <v>8.2415346254254632E-2</v>
      </c>
      <c r="U10" s="272">
        <v>7.3247808369099679E-2</v>
      </c>
      <c r="V10" s="271">
        <v>5.7030854906087135E-2</v>
      </c>
      <c r="W10" s="261">
        <v>5.4452122906261988E-2</v>
      </c>
      <c r="X10" s="261">
        <v>3.905134604480695E-2</v>
      </c>
      <c r="Y10" s="272">
        <v>3.8165301366010485E-2</v>
      </c>
      <c r="Z10" s="271">
        <v>2.4935349198086799E-2</v>
      </c>
      <c r="AA10" s="261">
        <v>2.79467505990105E-2</v>
      </c>
      <c r="AB10" s="261">
        <v>1.2332712014117973E-2</v>
      </c>
      <c r="AC10" s="272">
        <v>1.1127445092625896E-2</v>
      </c>
      <c r="AD10" s="271">
        <v>1.0521575591023001E-2</v>
      </c>
      <c r="AE10" s="261">
        <v>9.1651931034078919E-3</v>
      </c>
      <c r="AF10" s="261">
        <v>1.0530368414230225E-4</v>
      </c>
      <c r="AG10" s="272">
        <v>1.0195493213370987E-4</v>
      </c>
      <c r="AH10" s="271">
        <v>0</v>
      </c>
      <c r="AI10" s="261">
        <v>0</v>
      </c>
      <c r="AJ10" s="261">
        <v>0</v>
      </c>
      <c r="AK10" s="272">
        <v>0</v>
      </c>
      <c r="AL10" s="271">
        <v>0</v>
      </c>
      <c r="AM10" s="261">
        <v>0</v>
      </c>
      <c r="AN10" s="261">
        <v>0</v>
      </c>
      <c r="AO10" s="272">
        <v>0</v>
      </c>
      <c r="AP10" s="271">
        <v>0</v>
      </c>
      <c r="AQ10" s="261">
        <v>0</v>
      </c>
      <c r="AR10" s="261">
        <v>0</v>
      </c>
      <c r="AS10" s="272">
        <v>0</v>
      </c>
      <c r="AT10" s="271">
        <v>0</v>
      </c>
      <c r="AU10" s="261">
        <v>0</v>
      </c>
      <c r="AV10" s="261">
        <v>0</v>
      </c>
      <c r="AW10" s="272">
        <v>0</v>
      </c>
      <c r="AX10" s="271">
        <v>0</v>
      </c>
      <c r="AY10" s="261">
        <v>0</v>
      </c>
      <c r="AZ10" s="261">
        <v>0</v>
      </c>
      <c r="BA10" s="272">
        <v>0</v>
      </c>
      <c r="BB10" s="271">
        <v>0</v>
      </c>
      <c r="BC10" s="261">
        <v>0</v>
      </c>
      <c r="BD10" s="261">
        <v>0</v>
      </c>
      <c r="BE10" s="272">
        <v>0</v>
      </c>
      <c r="BF10" s="271">
        <v>0</v>
      </c>
      <c r="BG10" s="261">
        <v>0</v>
      </c>
      <c r="BH10" s="261">
        <v>0</v>
      </c>
      <c r="BI10" s="272">
        <v>0</v>
      </c>
      <c r="BJ10" s="271">
        <v>0</v>
      </c>
      <c r="BK10" s="261">
        <v>0</v>
      </c>
      <c r="BL10" s="261">
        <v>0</v>
      </c>
      <c r="BM10" s="272">
        <v>0</v>
      </c>
      <c r="BN10" s="271">
        <v>0</v>
      </c>
      <c r="BO10" s="261">
        <v>0</v>
      </c>
      <c r="BP10" s="261">
        <v>0</v>
      </c>
      <c r="BQ10" s="272">
        <v>0</v>
      </c>
      <c r="BR10" s="271">
        <v>0</v>
      </c>
      <c r="BS10" s="261">
        <v>0</v>
      </c>
      <c r="BT10" s="261">
        <v>0</v>
      </c>
      <c r="BU10" s="391">
        <v>0</v>
      </c>
      <c r="BV10" s="271">
        <v>0</v>
      </c>
      <c r="BW10" s="261">
        <v>0</v>
      </c>
      <c r="BX10" s="261">
        <v>0</v>
      </c>
      <c r="BY10" s="272">
        <v>0</v>
      </c>
      <c r="BZ10" s="271">
        <v>0</v>
      </c>
      <c r="CA10" s="261">
        <v>0</v>
      </c>
      <c r="CB10" s="261">
        <v>0</v>
      </c>
      <c r="CC10" s="272">
        <v>0</v>
      </c>
      <c r="CD10" s="271">
        <v>0</v>
      </c>
      <c r="CE10" s="271">
        <v>0</v>
      </c>
      <c r="CF10" s="271">
        <v>0</v>
      </c>
      <c r="CG10" s="271">
        <v>0</v>
      </c>
      <c r="CH10" s="271">
        <v>0</v>
      </c>
      <c r="CI10" s="271">
        <v>0</v>
      </c>
      <c r="CJ10" s="271">
        <v>0</v>
      </c>
      <c r="CK10" s="271">
        <v>0</v>
      </c>
      <c r="CL10" s="271">
        <v>0</v>
      </c>
      <c r="CM10" s="271">
        <v>0</v>
      </c>
      <c r="CN10" s="271">
        <v>0</v>
      </c>
      <c r="CO10" s="271">
        <v>0</v>
      </c>
      <c r="CP10" s="271">
        <v>0</v>
      </c>
      <c r="CQ10" s="271">
        <v>0</v>
      </c>
      <c r="CR10" s="271">
        <v>0</v>
      </c>
      <c r="CS10" s="271">
        <v>0</v>
      </c>
      <c r="CT10" s="271">
        <v>0</v>
      </c>
      <c r="CU10" s="271">
        <v>0</v>
      </c>
      <c r="CV10" s="271">
        <v>0</v>
      </c>
      <c r="CW10" s="271">
        <v>0</v>
      </c>
      <c r="CX10" s="271">
        <v>0</v>
      </c>
      <c r="CY10" s="271">
        <v>0</v>
      </c>
      <c r="CZ10" s="271">
        <v>0</v>
      </c>
    </row>
    <row r="11" spans="1:104" ht="3.75" customHeight="1" x14ac:dyDescent="0.3">
      <c r="A11" s="149"/>
      <c r="B11" s="7"/>
      <c r="C11" s="262"/>
      <c r="D11" s="279"/>
      <c r="E11" s="279"/>
      <c r="F11" s="279"/>
      <c r="G11" s="279"/>
      <c r="H11" s="279"/>
      <c r="I11" s="279"/>
      <c r="J11" s="271"/>
      <c r="K11" s="261"/>
      <c r="L11" s="261"/>
      <c r="M11" s="272"/>
      <c r="N11" s="271"/>
      <c r="O11" s="261"/>
      <c r="P11" s="261"/>
      <c r="Q11" s="272"/>
      <c r="R11" s="271"/>
      <c r="S11" s="261"/>
      <c r="T11" s="261"/>
      <c r="U11" s="272"/>
      <c r="V11" s="271"/>
      <c r="W11" s="261"/>
      <c r="X11" s="261"/>
      <c r="Y11" s="272"/>
      <c r="Z11" s="271"/>
      <c r="AA11" s="261"/>
      <c r="AB11" s="261"/>
      <c r="AC11" s="272"/>
      <c r="AD11" s="271"/>
      <c r="AE11" s="261"/>
      <c r="AF11" s="261"/>
      <c r="AG11" s="272"/>
      <c r="AH11" s="271"/>
      <c r="AI11" s="261"/>
      <c r="AJ11" s="261"/>
      <c r="AK11" s="272"/>
      <c r="AL11" s="271"/>
      <c r="AM11" s="261"/>
      <c r="AN11" s="261"/>
      <c r="AO11" s="272"/>
      <c r="AP11" s="271"/>
      <c r="AQ11" s="261"/>
      <c r="AR11" s="261"/>
      <c r="AS11" s="272"/>
      <c r="AT11" s="271"/>
      <c r="AU11" s="261"/>
      <c r="AV11" s="261"/>
      <c r="AW11" s="272"/>
      <c r="AX11" s="271"/>
      <c r="AY11" s="261"/>
      <c r="AZ11" s="261"/>
      <c r="BA11" s="272"/>
      <c r="BB11" s="271"/>
      <c r="BC11" s="261"/>
      <c r="BD11" s="261"/>
      <c r="BE11" s="272"/>
      <c r="BF11" s="271"/>
      <c r="BG11" s="261"/>
      <c r="BH11" s="261"/>
      <c r="BI11" s="272"/>
      <c r="BJ11" s="271"/>
      <c r="BK11" s="261"/>
      <c r="BL11" s="261"/>
      <c r="BM11" s="272"/>
      <c r="BN11" s="271"/>
      <c r="BO11" s="261"/>
      <c r="BP11" s="261"/>
      <c r="BQ11" s="272"/>
      <c r="BR11" s="271"/>
      <c r="BS11" s="261"/>
      <c r="BT11" s="261"/>
      <c r="BU11" s="391"/>
      <c r="BV11" s="271"/>
      <c r="BW11" s="261"/>
      <c r="BX11" s="261"/>
      <c r="BY11" s="272"/>
      <c r="BZ11" s="271"/>
      <c r="CA11" s="261"/>
      <c r="CB11" s="261"/>
      <c r="CC11" s="272"/>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row>
    <row r="12" spans="1:104" ht="13" x14ac:dyDescent="0.3">
      <c r="A12" s="40" t="s">
        <v>11</v>
      </c>
      <c r="B12" s="9" t="s">
        <v>16</v>
      </c>
      <c r="C12" s="263"/>
      <c r="D12" s="279">
        <v>0</v>
      </c>
      <c r="E12" s="279">
        <v>0</v>
      </c>
      <c r="F12" s="279">
        <v>0</v>
      </c>
      <c r="G12" s="279">
        <v>0</v>
      </c>
      <c r="H12" s="279">
        <v>0</v>
      </c>
      <c r="I12" s="279">
        <v>0</v>
      </c>
      <c r="J12" s="271">
        <v>0</v>
      </c>
      <c r="K12" s="261">
        <v>0</v>
      </c>
      <c r="L12" s="261">
        <v>0</v>
      </c>
      <c r="M12" s="272">
        <v>0</v>
      </c>
      <c r="N12" s="271">
        <v>0</v>
      </c>
      <c r="O12" s="261">
        <v>0</v>
      </c>
      <c r="P12" s="261">
        <v>0</v>
      </c>
      <c r="Q12" s="272">
        <v>0</v>
      </c>
      <c r="R12" s="271">
        <v>0</v>
      </c>
      <c r="S12" s="261">
        <v>0</v>
      </c>
      <c r="T12" s="261">
        <v>0</v>
      </c>
      <c r="U12" s="272">
        <v>0</v>
      </c>
      <c r="V12" s="271">
        <v>0</v>
      </c>
      <c r="W12" s="261">
        <v>0</v>
      </c>
      <c r="X12" s="261">
        <v>0</v>
      </c>
      <c r="Y12" s="272">
        <v>0</v>
      </c>
      <c r="Z12" s="271">
        <v>0</v>
      </c>
      <c r="AA12" s="261">
        <v>0</v>
      </c>
      <c r="AB12" s="261">
        <v>0</v>
      </c>
      <c r="AC12" s="272">
        <v>0</v>
      </c>
      <c r="AD12" s="271">
        <v>0</v>
      </c>
      <c r="AE12" s="261">
        <v>0</v>
      </c>
      <c r="AF12" s="261">
        <v>0</v>
      </c>
      <c r="AG12" s="272">
        <v>0</v>
      </c>
      <c r="AH12" s="271">
        <v>0</v>
      </c>
      <c r="AI12" s="261">
        <v>0</v>
      </c>
      <c r="AJ12" s="261">
        <v>0</v>
      </c>
      <c r="AK12" s="272">
        <v>0</v>
      </c>
      <c r="AL12" s="271">
        <v>0</v>
      </c>
      <c r="AM12" s="261">
        <v>0</v>
      </c>
      <c r="AN12" s="261">
        <v>0</v>
      </c>
      <c r="AO12" s="272">
        <v>0</v>
      </c>
      <c r="AP12" s="271">
        <v>0</v>
      </c>
      <c r="AQ12" s="261">
        <v>0</v>
      </c>
      <c r="AR12" s="261">
        <v>0</v>
      </c>
      <c r="AS12" s="272">
        <v>0</v>
      </c>
      <c r="AT12" s="271">
        <v>0</v>
      </c>
      <c r="AU12" s="261">
        <v>0</v>
      </c>
      <c r="AV12" s="261">
        <v>0</v>
      </c>
      <c r="AW12" s="272">
        <v>0</v>
      </c>
      <c r="AX12" s="271">
        <v>0</v>
      </c>
      <c r="AY12" s="261">
        <v>0</v>
      </c>
      <c r="AZ12" s="261">
        <v>0</v>
      </c>
      <c r="BA12" s="272">
        <v>0</v>
      </c>
      <c r="BB12" s="271">
        <v>0</v>
      </c>
      <c r="BC12" s="261">
        <v>0</v>
      </c>
      <c r="BD12" s="261">
        <v>0</v>
      </c>
      <c r="BE12" s="272">
        <v>0</v>
      </c>
      <c r="BF12" s="271">
        <v>0</v>
      </c>
      <c r="BG12" s="261">
        <v>0</v>
      </c>
      <c r="BH12" s="261">
        <v>0</v>
      </c>
      <c r="BI12" s="272">
        <v>0</v>
      </c>
      <c r="BJ12" s="271">
        <v>0</v>
      </c>
      <c r="BK12" s="261">
        <v>0</v>
      </c>
      <c r="BL12" s="261">
        <v>0</v>
      </c>
      <c r="BM12" s="272">
        <v>0</v>
      </c>
      <c r="BN12" s="271">
        <v>0</v>
      </c>
      <c r="BO12" s="261">
        <v>0</v>
      </c>
      <c r="BP12" s="261">
        <v>0</v>
      </c>
      <c r="BQ12" s="272">
        <v>0</v>
      </c>
      <c r="BR12" s="271">
        <v>0</v>
      </c>
      <c r="BS12" s="261">
        <v>0</v>
      </c>
      <c r="BT12" s="261">
        <v>0</v>
      </c>
      <c r="BU12" s="391">
        <v>0</v>
      </c>
      <c r="BV12" s="271">
        <v>0</v>
      </c>
      <c r="BW12" s="261">
        <v>0</v>
      </c>
      <c r="BX12" s="261">
        <v>0</v>
      </c>
      <c r="BY12" s="272">
        <v>0</v>
      </c>
      <c r="BZ12" s="271">
        <v>0</v>
      </c>
      <c r="CA12" s="261">
        <v>0</v>
      </c>
      <c r="CB12" s="261">
        <v>0</v>
      </c>
      <c r="CC12" s="272">
        <v>0</v>
      </c>
      <c r="CD12" s="271">
        <v>0</v>
      </c>
      <c r="CE12" s="271">
        <v>0</v>
      </c>
      <c r="CF12" s="271">
        <v>0</v>
      </c>
      <c r="CG12" s="271">
        <v>0</v>
      </c>
      <c r="CH12" s="271">
        <v>0</v>
      </c>
      <c r="CI12" s="271">
        <v>0</v>
      </c>
      <c r="CJ12" s="271">
        <v>0</v>
      </c>
      <c r="CK12" s="271">
        <v>0</v>
      </c>
      <c r="CL12" s="271">
        <v>0</v>
      </c>
      <c r="CM12" s="271">
        <v>0</v>
      </c>
      <c r="CN12" s="271">
        <v>0</v>
      </c>
      <c r="CO12" s="271">
        <v>0</v>
      </c>
      <c r="CP12" s="271">
        <v>0</v>
      </c>
      <c r="CQ12" s="271">
        <v>0</v>
      </c>
      <c r="CR12" s="271">
        <v>0</v>
      </c>
      <c r="CS12" s="271">
        <v>0</v>
      </c>
      <c r="CT12" s="271">
        <v>0</v>
      </c>
      <c r="CU12" s="271">
        <v>0</v>
      </c>
      <c r="CV12" s="271">
        <v>0</v>
      </c>
      <c r="CW12" s="271">
        <v>0</v>
      </c>
      <c r="CX12" s="271">
        <v>0</v>
      </c>
      <c r="CY12" s="271">
        <v>0</v>
      </c>
      <c r="CZ12" s="271">
        <v>0</v>
      </c>
    </row>
    <row r="13" spans="1:104" ht="3" customHeight="1" x14ac:dyDescent="0.3">
      <c r="A13" s="149"/>
      <c r="B13" s="7"/>
      <c r="C13" s="262"/>
      <c r="D13" s="279"/>
      <c r="E13" s="279"/>
      <c r="F13" s="279"/>
      <c r="G13" s="279"/>
      <c r="H13" s="279"/>
      <c r="I13" s="279"/>
      <c r="J13" s="271"/>
      <c r="K13" s="261"/>
      <c r="L13" s="261"/>
      <c r="M13" s="272"/>
      <c r="N13" s="271"/>
      <c r="O13" s="261"/>
      <c r="P13" s="261"/>
      <c r="Q13" s="272"/>
      <c r="R13" s="271"/>
      <c r="S13" s="261"/>
      <c r="T13" s="261"/>
      <c r="U13" s="272"/>
      <c r="V13" s="271"/>
      <c r="W13" s="261"/>
      <c r="X13" s="261"/>
      <c r="Y13" s="272"/>
      <c r="Z13" s="271"/>
      <c r="AA13" s="261"/>
      <c r="AB13" s="261"/>
      <c r="AC13" s="272"/>
      <c r="AD13" s="271"/>
      <c r="AE13" s="261"/>
      <c r="AF13" s="261"/>
      <c r="AG13" s="272"/>
      <c r="AH13" s="271"/>
      <c r="AI13" s="261"/>
      <c r="AJ13" s="261"/>
      <c r="AK13" s="272"/>
      <c r="AL13" s="271"/>
      <c r="AM13" s="261"/>
      <c r="AN13" s="261"/>
      <c r="AO13" s="272"/>
      <c r="AP13" s="271"/>
      <c r="AQ13" s="261"/>
      <c r="AR13" s="261"/>
      <c r="AS13" s="272"/>
      <c r="AT13" s="271"/>
      <c r="AU13" s="261"/>
      <c r="AV13" s="261"/>
      <c r="AW13" s="272"/>
      <c r="AX13" s="271"/>
      <c r="AY13" s="261"/>
      <c r="AZ13" s="261"/>
      <c r="BA13" s="272"/>
      <c r="BB13" s="271"/>
      <c r="BC13" s="261"/>
      <c r="BD13" s="261"/>
      <c r="BE13" s="272"/>
      <c r="BF13" s="271"/>
      <c r="BG13" s="261"/>
      <c r="BH13" s="261"/>
      <c r="BI13" s="272"/>
      <c r="BJ13" s="271"/>
      <c r="BK13" s="261"/>
      <c r="BL13" s="261"/>
      <c r="BM13" s="272"/>
      <c r="BN13" s="271"/>
      <c r="BO13" s="261"/>
      <c r="BP13" s="261"/>
      <c r="BQ13" s="272"/>
      <c r="BR13" s="271"/>
      <c r="BS13" s="261"/>
      <c r="BT13" s="261"/>
      <c r="BU13" s="391"/>
      <c r="BV13" s="271"/>
      <c r="BW13" s="261"/>
      <c r="BX13" s="261"/>
      <c r="BY13" s="272"/>
      <c r="BZ13" s="271"/>
      <c r="CA13" s="261"/>
      <c r="CB13" s="261"/>
      <c r="CC13" s="272"/>
      <c r="CD13" s="271"/>
      <c r="CE13" s="271"/>
      <c r="CF13" s="271"/>
      <c r="CG13" s="271"/>
      <c r="CH13" s="271"/>
      <c r="CI13" s="271"/>
      <c r="CJ13" s="271"/>
      <c r="CK13" s="271"/>
      <c r="CL13" s="271">
        <v>0</v>
      </c>
      <c r="CM13" s="271">
        <v>0</v>
      </c>
      <c r="CN13" s="271">
        <v>0</v>
      </c>
      <c r="CO13" s="271">
        <v>0</v>
      </c>
      <c r="CP13" s="271">
        <v>0</v>
      </c>
      <c r="CQ13" s="271">
        <v>0</v>
      </c>
      <c r="CR13" s="271">
        <v>0</v>
      </c>
      <c r="CS13" s="271">
        <v>0</v>
      </c>
      <c r="CT13" s="271">
        <v>0</v>
      </c>
      <c r="CU13" s="271">
        <v>0</v>
      </c>
      <c r="CV13" s="271">
        <v>0</v>
      </c>
      <c r="CW13" s="271">
        <v>0</v>
      </c>
      <c r="CX13" s="271">
        <v>0</v>
      </c>
      <c r="CY13" s="271">
        <v>0</v>
      </c>
      <c r="CZ13" s="271">
        <v>0</v>
      </c>
    </row>
    <row r="14" spans="1:104" ht="13" x14ac:dyDescent="0.3">
      <c r="A14" s="40" t="s">
        <v>15</v>
      </c>
      <c r="B14" s="9" t="s">
        <v>67</v>
      </c>
      <c r="C14" s="263"/>
      <c r="D14" s="279">
        <v>3.9406808870372991</v>
      </c>
      <c r="E14" s="279">
        <v>3.674798674241877</v>
      </c>
      <c r="F14" s="279">
        <v>4.0371312633221672</v>
      </c>
      <c r="G14" s="279">
        <v>4.42537053296914</v>
      </c>
      <c r="H14" s="279">
        <v>3.788028689619277</v>
      </c>
      <c r="I14" s="279">
        <v>3.1568325385213916</v>
      </c>
      <c r="J14" s="271">
        <v>2.9478086332788669</v>
      </c>
      <c r="K14" s="261">
        <v>3.1003542606774408</v>
      </c>
      <c r="L14" s="261">
        <v>3.482027250789451</v>
      </c>
      <c r="M14" s="272">
        <v>3.3061229909522045</v>
      </c>
      <c r="N14" s="271">
        <v>3.2017297509862241</v>
      </c>
      <c r="O14" s="261">
        <v>2.9116038598026432</v>
      </c>
      <c r="P14" s="261">
        <v>2.7969054622705456</v>
      </c>
      <c r="Q14" s="272">
        <v>2.5413799573895957</v>
      </c>
      <c r="R14" s="271">
        <v>2.2583326409351838</v>
      </c>
      <c r="S14" s="261">
        <v>2.109807574970942</v>
      </c>
      <c r="T14" s="261">
        <v>1.8837457380401414</v>
      </c>
      <c r="U14" s="272">
        <v>1.6822628931624242</v>
      </c>
      <c r="V14" s="271">
        <v>1.4717949763394307</v>
      </c>
      <c r="W14" s="261">
        <v>1.3527746517479269</v>
      </c>
      <c r="X14" s="261">
        <v>1.214362787602778</v>
      </c>
      <c r="Y14" s="272">
        <v>1.3561771530806195</v>
      </c>
      <c r="Z14" s="271">
        <v>1.2861594960440286</v>
      </c>
      <c r="AA14" s="261">
        <v>1.4418147189696369</v>
      </c>
      <c r="AB14" s="261">
        <v>1.56882315705113</v>
      </c>
      <c r="AC14" s="272">
        <v>1.2040483039919698</v>
      </c>
      <c r="AD14" s="271">
        <v>1.9868047494697418</v>
      </c>
      <c r="AE14" s="261">
        <v>1.7312683770098976</v>
      </c>
      <c r="AF14" s="261">
        <v>1.6639337827463592</v>
      </c>
      <c r="AG14" s="272">
        <v>1.687562008790602</v>
      </c>
      <c r="AH14" s="271">
        <v>1.4879875984841506</v>
      </c>
      <c r="AI14" s="261">
        <v>1.5181798025086275</v>
      </c>
      <c r="AJ14" s="261">
        <v>1.5508047053991221</v>
      </c>
      <c r="AK14" s="272">
        <v>1.5451164779378956</v>
      </c>
      <c r="AL14" s="271">
        <v>1.7596847350570373</v>
      </c>
      <c r="AM14" s="261">
        <v>1.4809224377887442</v>
      </c>
      <c r="AN14" s="261">
        <v>1.5325373586230127</v>
      </c>
      <c r="AO14" s="272">
        <v>1.5675570581970277</v>
      </c>
      <c r="AP14" s="271">
        <v>1.4009552532743967</v>
      </c>
      <c r="AQ14" s="261">
        <v>1.4456448672573623</v>
      </c>
      <c r="AR14" s="261">
        <v>1.3754848779264826</v>
      </c>
      <c r="AS14" s="272">
        <v>1.5293828579421436</v>
      </c>
      <c r="AT14" s="271">
        <v>1.5618985349870513</v>
      </c>
      <c r="AU14" s="261">
        <v>1.4662065368592139</v>
      </c>
      <c r="AV14" s="261">
        <v>1.5721199500225551</v>
      </c>
      <c r="AW14" s="272">
        <v>1.5355836612677971</v>
      </c>
      <c r="AX14" s="271">
        <v>1.4807970987772179</v>
      </c>
      <c r="AY14" s="261">
        <v>1.5569839194181847</v>
      </c>
      <c r="AZ14" s="261">
        <v>1.2716498345496328</v>
      </c>
      <c r="BA14" s="272">
        <v>1.3207998248151738</v>
      </c>
      <c r="BB14" s="271">
        <v>1.4100281648418862</v>
      </c>
      <c r="BC14" s="261">
        <v>1.479371750722176</v>
      </c>
      <c r="BD14" s="261">
        <v>1.2734843237985229</v>
      </c>
      <c r="BE14" s="272">
        <v>1.2724748214413262</v>
      </c>
      <c r="BF14" s="271">
        <v>1.247050419243932</v>
      </c>
      <c r="BG14" s="261">
        <v>1.1992628134447005</v>
      </c>
      <c r="BH14" s="261">
        <v>1.3746342240633127</v>
      </c>
      <c r="BI14" s="272">
        <v>1.5195156790791591</v>
      </c>
      <c r="BJ14" s="271">
        <v>1.5266435257218132</v>
      </c>
      <c r="BK14" s="261">
        <v>1.5368970188154398</v>
      </c>
      <c r="BL14" s="261">
        <v>1.7348637275217897</v>
      </c>
      <c r="BM14" s="272">
        <v>1.6532109355007134</v>
      </c>
      <c r="BN14" s="271">
        <v>1.562643910303712</v>
      </c>
      <c r="BO14" s="261">
        <v>1.877969192117386</v>
      </c>
      <c r="BP14" s="261">
        <v>1.8720792450784574</v>
      </c>
      <c r="BQ14" s="272">
        <v>1.8348611752089985</v>
      </c>
      <c r="BR14" s="271">
        <v>1.762738848771312</v>
      </c>
      <c r="BS14" s="261">
        <v>1.9362602756355742</v>
      </c>
      <c r="BT14" s="261">
        <v>1.7973497632437156</v>
      </c>
      <c r="BU14" s="391">
        <v>1.7931689348984023</v>
      </c>
      <c r="BV14" s="271">
        <v>1.7147107651929123</v>
      </c>
      <c r="BW14" s="261">
        <v>1.8184113803136737</v>
      </c>
      <c r="BX14" s="261">
        <v>1.8620670717737466</v>
      </c>
      <c r="BY14" s="272">
        <v>1.9002519356922896</v>
      </c>
      <c r="BZ14" s="271">
        <v>1.8309416544700363</v>
      </c>
      <c r="CA14" s="261">
        <v>1.960271694498817</v>
      </c>
      <c r="CB14" s="261">
        <v>2.0225278929302277</v>
      </c>
      <c r="CC14" s="272">
        <v>1.9040558706366031</v>
      </c>
      <c r="CD14" s="271">
        <v>2.1570117788657868</v>
      </c>
      <c r="CE14" s="271">
        <v>2.4806370130285456</v>
      </c>
      <c r="CF14" s="271">
        <v>2.7726722757697995</v>
      </c>
      <c r="CG14" s="271">
        <v>2.5957377781830102</v>
      </c>
      <c r="CH14" s="271">
        <v>2.6678555300340445</v>
      </c>
      <c r="CI14" s="271">
        <v>2.5591103415036542</v>
      </c>
      <c r="CJ14" s="271">
        <v>2.3471213961031752</v>
      </c>
      <c r="CK14" s="271">
        <v>2.4399326985345851</v>
      </c>
      <c r="CL14" s="271">
        <v>2.0648951817008467</v>
      </c>
      <c r="CM14" s="271">
        <v>2.0383336054147665</v>
      </c>
      <c r="CN14" s="271">
        <v>2.0146591676424306</v>
      </c>
      <c r="CO14" s="271">
        <v>2.2529383805027638</v>
      </c>
      <c r="CP14" s="271">
        <v>2.1767633771475494</v>
      </c>
      <c r="CQ14" s="271">
        <v>1.9114626779891681</v>
      </c>
      <c r="CR14" s="271">
        <v>1.9166736492012109</v>
      </c>
      <c r="CS14" s="271">
        <v>1.909761476564678</v>
      </c>
      <c r="CT14" s="271">
        <v>1.8842001953103402</v>
      </c>
      <c r="CU14" s="271">
        <v>1.9118925041929395</v>
      </c>
      <c r="CV14" s="271">
        <v>1.8398368058198884</v>
      </c>
      <c r="CW14" s="271">
        <v>1.8264728426000969</v>
      </c>
      <c r="CX14" s="271">
        <v>1.765372446557691</v>
      </c>
      <c r="CY14" s="271">
        <v>1.7828704965101705</v>
      </c>
      <c r="CZ14" s="271">
        <v>1.7304064755174486</v>
      </c>
    </row>
    <row r="15" spans="1:104" ht="13" x14ac:dyDescent="0.3">
      <c r="A15" s="149"/>
      <c r="B15" s="7" t="s">
        <v>19</v>
      </c>
      <c r="C15" s="262"/>
      <c r="D15" s="279">
        <v>1.7713579303514588</v>
      </c>
      <c r="E15" s="279">
        <v>1.6382006500174087</v>
      </c>
      <c r="F15" s="279">
        <v>1.7945573253909022</v>
      </c>
      <c r="G15" s="279">
        <v>1.8409334507462138</v>
      </c>
      <c r="H15" s="279">
        <v>1.1762790581410967</v>
      </c>
      <c r="I15" s="279">
        <v>0.89409100078059278</v>
      </c>
      <c r="J15" s="271">
        <v>0.82248820181464888</v>
      </c>
      <c r="K15" s="261">
        <v>0.84438978270348497</v>
      </c>
      <c r="L15" s="261">
        <v>0.93050264803545157</v>
      </c>
      <c r="M15" s="272">
        <v>0.89602989312506431</v>
      </c>
      <c r="N15" s="271">
        <v>0.80958855102527105</v>
      </c>
      <c r="O15" s="261">
        <v>0.75227461361176506</v>
      </c>
      <c r="P15" s="261">
        <v>0.66563791090675706</v>
      </c>
      <c r="Q15" s="272">
        <v>0.60225170350920254</v>
      </c>
      <c r="R15" s="271">
        <v>0.49873994756141365</v>
      </c>
      <c r="S15" s="261">
        <v>0.47512423008701277</v>
      </c>
      <c r="T15" s="261">
        <v>0.40815469143685906</v>
      </c>
      <c r="U15" s="272">
        <v>0.39050937316594858</v>
      </c>
      <c r="V15" s="271">
        <v>0.28561965081034507</v>
      </c>
      <c r="W15" s="261">
        <v>0.27911446205976914</v>
      </c>
      <c r="X15" s="261">
        <v>0.22645359043792407</v>
      </c>
      <c r="Y15" s="272">
        <v>0.43208288431293135</v>
      </c>
      <c r="Z15" s="271">
        <v>0.24501148189947902</v>
      </c>
      <c r="AA15" s="261">
        <v>0.29601294039709258</v>
      </c>
      <c r="AB15" s="261">
        <v>0.58062438714781928</v>
      </c>
      <c r="AC15" s="272">
        <v>0.35346679635279654</v>
      </c>
      <c r="AD15" s="271">
        <v>0.39453713784263827</v>
      </c>
      <c r="AE15" s="261">
        <v>0.35811979813305578</v>
      </c>
      <c r="AF15" s="261">
        <v>0.28202038417886366</v>
      </c>
      <c r="AG15" s="272">
        <v>0.32198477594069635</v>
      </c>
      <c r="AH15" s="271">
        <v>0.27607646121288432</v>
      </c>
      <c r="AI15" s="261">
        <v>0.2676116997088242</v>
      </c>
      <c r="AJ15" s="261">
        <v>0.22090928810416596</v>
      </c>
      <c r="AK15" s="272">
        <v>0.21362904027128343</v>
      </c>
      <c r="AL15" s="271">
        <v>0.2043608082631336</v>
      </c>
      <c r="AM15" s="261">
        <v>0.1808236797476212</v>
      </c>
      <c r="AN15" s="261">
        <v>0.18842722027744696</v>
      </c>
      <c r="AO15" s="272">
        <v>0.19320693778811746</v>
      </c>
      <c r="AP15" s="271">
        <v>0.141431333801357</v>
      </c>
      <c r="AQ15" s="261">
        <v>0.23172583817317852</v>
      </c>
      <c r="AR15" s="261">
        <v>0.25184847320991421</v>
      </c>
      <c r="AS15" s="272">
        <v>0.30431095053081708</v>
      </c>
      <c r="AT15" s="271">
        <v>0.27290595183913285</v>
      </c>
      <c r="AU15" s="261">
        <v>0.23046513371237332</v>
      </c>
      <c r="AV15" s="261">
        <v>0.24992426352761252</v>
      </c>
      <c r="AW15" s="272">
        <v>0.24083959437997951</v>
      </c>
      <c r="AX15" s="271">
        <v>0.21079573442852018</v>
      </c>
      <c r="AY15" s="261">
        <v>0.21174831528061916</v>
      </c>
      <c r="AZ15" s="261">
        <v>0.21967219260900966</v>
      </c>
      <c r="BA15" s="272">
        <v>0.23453901563456522</v>
      </c>
      <c r="BB15" s="271">
        <v>0.23820351366327619</v>
      </c>
      <c r="BC15" s="261">
        <v>0.26685268442609722</v>
      </c>
      <c r="BD15" s="261">
        <v>0.25863194292933117</v>
      </c>
      <c r="BE15" s="272">
        <v>0.27536191700261536</v>
      </c>
      <c r="BF15" s="271">
        <v>0.26405024097576779</v>
      </c>
      <c r="BG15" s="261">
        <v>0.23891612551038124</v>
      </c>
      <c r="BH15" s="261">
        <v>0.2538795749320954</v>
      </c>
      <c r="BI15" s="272">
        <v>0.28719410478675628</v>
      </c>
      <c r="BJ15" s="271">
        <v>0.30160208145057121</v>
      </c>
      <c r="BK15" s="261">
        <v>0.31824100011020234</v>
      </c>
      <c r="BL15" s="261">
        <v>0.38465910482360205</v>
      </c>
      <c r="BM15" s="272">
        <v>0.31750500006248572</v>
      </c>
      <c r="BN15" s="271">
        <v>0.28427401610087477</v>
      </c>
      <c r="BO15" s="261">
        <v>0.24269616275129943</v>
      </c>
      <c r="BP15" s="261">
        <v>0.23302262374960761</v>
      </c>
      <c r="BQ15" s="272">
        <v>0.17086182746871109</v>
      </c>
      <c r="BR15" s="271">
        <v>0.18859443504051573</v>
      </c>
      <c r="BS15" s="261">
        <v>0.18768250308066312</v>
      </c>
      <c r="BT15" s="261">
        <v>0.18246097986558218</v>
      </c>
      <c r="BU15" s="391">
        <v>0.1843987612714918</v>
      </c>
      <c r="BV15" s="271">
        <v>0.15726335785808751</v>
      </c>
      <c r="BW15" s="261">
        <v>0.16918592940244459</v>
      </c>
      <c r="BX15" s="261">
        <v>0.17655789697330626</v>
      </c>
      <c r="BY15" s="272">
        <v>0.18270797402523511</v>
      </c>
      <c r="BZ15" s="271">
        <v>0.17972648381066023</v>
      </c>
      <c r="CA15" s="261">
        <v>0.17468036008496493</v>
      </c>
      <c r="CB15" s="261">
        <v>0.18679767299942204</v>
      </c>
      <c r="CC15" s="272">
        <v>0.19049734038435645</v>
      </c>
      <c r="CD15" s="271">
        <v>0.20360466874835859</v>
      </c>
      <c r="CE15" s="271">
        <v>0.20821743639593443</v>
      </c>
      <c r="CF15" s="271">
        <v>0.21768372012763174</v>
      </c>
      <c r="CG15" s="271">
        <v>0.20902931943199207</v>
      </c>
      <c r="CH15" s="271">
        <v>0.24902944084928025</v>
      </c>
      <c r="CI15" s="271">
        <v>0.29151899245838797</v>
      </c>
      <c r="CJ15" s="271">
        <v>0.29786982417401764</v>
      </c>
      <c r="CK15" s="271">
        <v>0.34704399433493677</v>
      </c>
      <c r="CL15" s="271">
        <v>0.3176075114567285</v>
      </c>
      <c r="CM15" s="271">
        <v>0.32144054147306511</v>
      </c>
      <c r="CN15" s="271">
        <v>0.33078127256414941</v>
      </c>
      <c r="CO15" s="271">
        <v>0.38053235805584573</v>
      </c>
      <c r="CP15" s="271">
        <v>0.33481428276495351</v>
      </c>
      <c r="CQ15" s="271">
        <v>0.288208925511796</v>
      </c>
      <c r="CR15" s="271">
        <v>0.27554124572815963</v>
      </c>
      <c r="CS15" s="271">
        <v>0.2503862150370903</v>
      </c>
      <c r="CT15" s="271">
        <v>0.24458937742161466</v>
      </c>
      <c r="CU15" s="271">
        <v>0.26315580838719221</v>
      </c>
      <c r="CV15" s="271">
        <v>0.25515694033657382</v>
      </c>
      <c r="CW15" s="271">
        <v>0.25813142371885872</v>
      </c>
      <c r="CX15" s="271">
        <v>0.24973231151565792</v>
      </c>
      <c r="CY15" s="271">
        <v>0.24021384703228552</v>
      </c>
      <c r="CZ15" s="271">
        <v>0.23120997575572061</v>
      </c>
    </row>
    <row r="16" spans="1:104" ht="13" x14ac:dyDescent="0.3">
      <c r="A16" s="149"/>
      <c r="B16" s="7" t="s">
        <v>20</v>
      </c>
      <c r="C16" s="262"/>
      <c r="D16" s="279">
        <v>2.1693229566858401</v>
      </c>
      <c r="E16" s="279">
        <v>2.0365980242244683</v>
      </c>
      <c r="F16" s="279">
        <v>2.2425739379312657</v>
      </c>
      <c r="G16" s="279">
        <v>2.584437082222927</v>
      </c>
      <c r="H16" s="279">
        <v>2.611749631478181</v>
      </c>
      <c r="I16" s="279">
        <v>2.2627415377407987</v>
      </c>
      <c r="J16" s="271">
        <v>2.125320431464218</v>
      </c>
      <c r="K16" s="261">
        <v>2.2559644779739556</v>
      </c>
      <c r="L16" s="261">
        <v>2.5515246027539997</v>
      </c>
      <c r="M16" s="272">
        <v>2.4100930978271404</v>
      </c>
      <c r="N16" s="271">
        <v>2.3921411999609532</v>
      </c>
      <c r="O16" s="261">
        <v>2.1593292461908784</v>
      </c>
      <c r="P16" s="261">
        <v>2.1312675513637886</v>
      </c>
      <c r="Q16" s="272">
        <v>1.9391282538803931</v>
      </c>
      <c r="R16" s="271">
        <v>1.75959269337377</v>
      </c>
      <c r="S16" s="261">
        <v>1.6346833448839293</v>
      </c>
      <c r="T16" s="261">
        <v>1.4755910466032822</v>
      </c>
      <c r="U16" s="272">
        <v>1.2917535199964756</v>
      </c>
      <c r="V16" s="271">
        <v>1.1861753255290857</v>
      </c>
      <c r="W16" s="261">
        <v>1.0736601896881577</v>
      </c>
      <c r="X16" s="261">
        <v>0.98790919716485392</v>
      </c>
      <c r="Y16" s="272">
        <v>0.92409426876768808</v>
      </c>
      <c r="Z16" s="271">
        <v>1.0411480141445495</v>
      </c>
      <c r="AA16" s="261">
        <v>1.1458017785725443</v>
      </c>
      <c r="AB16" s="261">
        <v>0.98819876990331057</v>
      </c>
      <c r="AC16" s="272">
        <v>0.85058150763917328</v>
      </c>
      <c r="AD16" s="271">
        <v>1.5922676116271037</v>
      </c>
      <c r="AE16" s="261">
        <v>1.3731485788768421</v>
      </c>
      <c r="AF16" s="261">
        <v>1.3819133985674954</v>
      </c>
      <c r="AG16" s="272">
        <v>1.3655772328499058</v>
      </c>
      <c r="AH16" s="271">
        <v>1.2119111372712661</v>
      </c>
      <c r="AI16" s="261">
        <v>1.2505681027998032</v>
      </c>
      <c r="AJ16" s="261">
        <v>1.3298954172949562</v>
      </c>
      <c r="AK16" s="272">
        <v>1.3314874376666119</v>
      </c>
      <c r="AL16" s="271">
        <v>1.5553239267939036</v>
      </c>
      <c r="AM16" s="261">
        <v>1.3000987580411227</v>
      </c>
      <c r="AN16" s="261">
        <v>1.3441101383455658</v>
      </c>
      <c r="AO16" s="272">
        <v>1.3743501204089104</v>
      </c>
      <c r="AP16" s="271">
        <v>1.2595239194730397</v>
      </c>
      <c r="AQ16" s="261">
        <v>1.2139190290841837</v>
      </c>
      <c r="AR16" s="261">
        <v>1.1236364047165686</v>
      </c>
      <c r="AS16" s="272">
        <v>1.2250719074113265</v>
      </c>
      <c r="AT16" s="271">
        <v>1.2889925831479183</v>
      </c>
      <c r="AU16" s="261">
        <v>1.2357414031468406</v>
      </c>
      <c r="AV16" s="261">
        <v>1.3221956864949425</v>
      </c>
      <c r="AW16" s="272">
        <v>1.2947440668878178</v>
      </c>
      <c r="AX16" s="271">
        <v>1.2700013643486976</v>
      </c>
      <c r="AY16" s="261">
        <v>1.3452356041375655</v>
      </c>
      <c r="AZ16" s="261">
        <v>1.051977641940623</v>
      </c>
      <c r="BA16" s="272">
        <v>1.0862608091806085</v>
      </c>
      <c r="BB16" s="271">
        <v>1.1718246511786099</v>
      </c>
      <c r="BC16" s="261">
        <v>1.2125190662960785</v>
      </c>
      <c r="BD16" s="261">
        <v>1.0148523808691918</v>
      </c>
      <c r="BE16" s="272">
        <v>0.9971129044387107</v>
      </c>
      <c r="BF16" s="271">
        <v>0.98300017826816433</v>
      </c>
      <c r="BG16" s="261">
        <v>0.96034668793431932</v>
      </c>
      <c r="BH16" s="261">
        <v>1.1207546491312173</v>
      </c>
      <c r="BI16" s="272">
        <v>1.2323215742924027</v>
      </c>
      <c r="BJ16" s="271">
        <v>1.2250414442712418</v>
      </c>
      <c r="BK16" s="261">
        <v>1.2186560187052375</v>
      </c>
      <c r="BL16" s="261">
        <v>1.3502046226981874</v>
      </c>
      <c r="BM16" s="272">
        <v>1.3357059354382277</v>
      </c>
      <c r="BN16" s="271">
        <v>1.2783698942028374</v>
      </c>
      <c r="BO16" s="261">
        <v>1.6352730293660867</v>
      </c>
      <c r="BP16" s="261">
        <v>1.63905662132885</v>
      </c>
      <c r="BQ16" s="272">
        <v>1.6639993477402872</v>
      </c>
      <c r="BR16" s="271">
        <v>1.5741444137307963</v>
      </c>
      <c r="BS16" s="261">
        <v>1.7485777725549112</v>
      </c>
      <c r="BT16" s="261">
        <v>1.6148887833781334</v>
      </c>
      <c r="BU16" s="391">
        <v>1.6087701736269104</v>
      </c>
      <c r="BV16" s="271">
        <v>1.5574474073348248</v>
      </c>
      <c r="BW16" s="261">
        <v>1.6492254509112287</v>
      </c>
      <c r="BX16" s="261">
        <v>1.6855091748004405</v>
      </c>
      <c r="BY16" s="272">
        <v>1.7175439616670545</v>
      </c>
      <c r="BZ16" s="271">
        <v>1.6512151706593758</v>
      </c>
      <c r="CA16" s="261">
        <v>1.7855913344138521</v>
      </c>
      <c r="CB16" s="261">
        <v>1.8357302199308054</v>
      </c>
      <c r="CC16" s="272">
        <v>1.7135585302522467</v>
      </c>
      <c r="CD16" s="271">
        <v>1.9534071101174284</v>
      </c>
      <c r="CE16" s="271">
        <v>2.2724195766326107</v>
      </c>
      <c r="CF16" s="271">
        <v>2.5549885556421676</v>
      </c>
      <c r="CG16" s="271">
        <v>2.3867084587510186</v>
      </c>
      <c r="CH16" s="271">
        <v>2.4188260891847642</v>
      </c>
      <c r="CI16" s="271">
        <v>2.2675913490452664</v>
      </c>
      <c r="CJ16" s="271">
        <v>2.0492515719291577</v>
      </c>
      <c r="CK16" s="271">
        <v>2.0928887041996482</v>
      </c>
      <c r="CL16" s="271">
        <v>1.747287670244118</v>
      </c>
      <c r="CM16" s="271">
        <v>1.7168930639417015</v>
      </c>
      <c r="CN16" s="271">
        <v>1.6838778950782811</v>
      </c>
      <c r="CO16" s="271">
        <v>1.8724060224469179</v>
      </c>
      <c r="CP16" s="271">
        <v>1.8419490943825958</v>
      </c>
      <c r="CQ16" s="271">
        <v>1.623253752477372</v>
      </c>
      <c r="CR16" s="271">
        <v>1.6411324034730514</v>
      </c>
      <c r="CS16" s="271">
        <v>1.6593752615275874</v>
      </c>
      <c r="CT16" s="271">
        <v>1.6396108178887259</v>
      </c>
      <c r="CU16" s="271">
        <v>1.6487366958057474</v>
      </c>
      <c r="CV16" s="271">
        <v>1.5846798654833145</v>
      </c>
      <c r="CW16" s="271">
        <v>1.5683414188812379</v>
      </c>
      <c r="CX16" s="271">
        <v>1.5156401350420332</v>
      </c>
      <c r="CY16" s="271">
        <v>1.5426566494778848</v>
      </c>
      <c r="CZ16" s="271">
        <v>1.499196499761728</v>
      </c>
    </row>
    <row r="17" spans="1:104" ht="3.75" customHeight="1" x14ac:dyDescent="0.3">
      <c r="A17" s="149"/>
      <c r="B17" s="7"/>
      <c r="C17" s="262"/>
      <c r="D17" s="279"/>
      <c r="E17" s="279"/>
      <c r="F17" s="279"/>
      <c r="G17" s="279"/>
      <c r="H17" s="279"/>
      <c r="I17" s="279"/>
      <c r="J17" s="271"/>
      <c r="K17" s="261"/>
      <c r="L17" s="261"/>
      <c r="M17" s="272"/>
      <c r="N17" s="271"/>
      <c r="O17" s="261"/>
      <c r="P17" s="261"/>
      <c r="Q17" s="272"/>
      <c r="R17" s="271"/>
      <c r="S17" s="261"/>
      <c r="T17" s="261"/>
      <c r="U17" s="272"/>
      <c r="V17" s="271"/>
      <c r="W17" s="261"/>
      <c r="X17" s="261"/>
      <c r="Y17" s="272"/>
      <c r="Z17" s="271"/>
      <c r="AA17" s="261"/>
      <c r="AB17" s="261"/>
      <c r="AC17" s="272"/>
      <c r="AD17" s="271"/>
      <c r="AE17" s="261"/>
      <c r="AF17" s="261"/>
      <c r="AG17" s="272"/>
      <c r="AH17" s="271"/>
      <c r="AI17" s="261"/>
      <c r="AJ17" s="261"/>
      <c r="AK17" s="272"/>
      <c r="AL17" s="271"/>
      <c r="AM17" s="261"/>
      <c r="AN17" s="261"/>
      <c r="AO17" s="272"/>
      <c r="AP17" s="271"/>
      <c r="AQ17" s="261"/>
      <c r="AR17" s="261"/>
      <c r="AS17" s="272"/>
      <c r="AT17" s="271"/>
      <c r="AU17" s="261"/>
      <c r="AV17" s="261"/>
      <c r="AW17" s="272"/>
      <c r="AX17" s="271"/>
      <c r="AY17" s="261"/>
      <c r="AZ17" s="261"/>
      <c r="BA17" s="272"/>
      <c r="BB17" s="271"/>
      <c r="BC17" s="261"/>
      <c r="BD17" s="261"/>
      <c r="BE17" s="272"/>
      <c r="BF17" s="271"/>
      <c r="BG17" s="261"/>
      <c r="BH17" s="261"/>
      <c r="BI17" s="272"/>
      <c r="BJ17" s="271"/>
      <c r="BK17" s="261"/>
      <c r="BL17" s="261"/>
      <c r="BM17" s="272"/>
      <c r="BN17" s="271"/>
      <c r="BO17" s="261"/>
      <c r="BP17" s="261"/>
      <c r="BQ17" s="272"/>
      <c r="BR17" s="271"/>
      <c r="BS17" s="261"/>
      <c r="BT17" s="261"/>
      <c r="BU17" s="391"/>
      <c r="BV17" s="271"/>
      <c r="BW17" s="261"/>
      <c r="BX17" s="261"/>
      <c r="BY17" s="272"/>
      <c r="BZ17" s="271"/>
      <c r="CA17" s="261"/>
      <c r="CB17" s="261"/>
      <c r="CC17" s="272"/>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row>
    <row r="18" spans="1:104" ht="13" x14ac:dyDescent="0.3">
      <c r="A18" s="213" t="s">
        <v>68</v>
      </c>
      <c r="B18" s="214"/>
      <c r="C18" s="267"/>
      <c r="D18" s="280">
        <v>10.829170824285896</v>
      </c>
      <c r="E18" s="280">
        <v>12.199057306717888</v>
      </c>
      <c r="F18" s="280">
        <v>14.697370423063944</v>
      </c>
      <c r="G18" s="280">
        <v>18.301117434795341</v>
      </c>
      <c r="H18" s="280">
        <v>20.254311602576962</v>
      </c>
      <c r="I18" s="280">
        <v>22.672637000037344</v>
      </c>
      <c r="J18" s="273">
        <v>20.942476451532912</v>
      </c>
      <c r="K18" s="268">
        <v>21.948833516467108</v>
      </c>
      <c r="L18" s="268">
        <v>25.674167115850764</v>
      </c>
      <c r="M18" s="274">
        <v>25.411132050891212</v>
      </c>
      <c r="N18" s="273">
        <v>26.099731961214417</v>
      </c>
      <c r="O18" s="268">
        <v>24.520170004312448</v>
      </c>
      <c r="P18" s="268">
        <v>25.184185940975141</v>
      </c>
      <c r="Q18" s="274">
        <v>24.125760949154877</v>
      </c>
      <c r="R18" s="273">
        <v>22.568946745535591</v>
      </c>
      <c r="S18" s="268">
        <v>22.251402185471314</v>
      </c>
      <c r="T18" s="268">
        <v>21.052517560927164</v>
      </c>
      <c r="U18" s="274">
        <v>19.530549262111691</v>
      </c>
      <c r="V18" s="273">
        <v>18.85201792098529</v>
      </c>
      <c r="W18" s="268">
        <v>16.507292455277735</v>
      </c>
      <c r="X18" s="268">
        <v>15.734761918596185</v>
      </c>
      <c r="Y18" s="274">
        <v>15.781201581260893</v>
      </c>
      <c r="Z18" s="273">
        <v>14.88043112163712</v>
      </c>
      <c r="AA18" s="268">
        <v>16.290075146465345</v>
      </c>
      <c r="AB18" s="268">
        <v>16.110681108467414</v>
      </c>
      <c r="AC18" s="274">
        <v>15.209113958004892</v>
      </c>
      <c r="AD18" s="273">
        <v>14.939780913757911</v>
      </c>
      <c r="AE18" s="268">
        <v>13.276256741667547</v>
      </c>
      <c r="AF18" s="268">
        <v>13.318115815536105</v>
      </c>
      <c r="AG18" s="274">
        <v>13.14317598403437</v>
      </c>
      <c r="AH18" s="273">
        <v>11.825784054733388</v>
      </c>
      <c r="AI18" s="268">
        <v>12.002561651497464</v>
      </c>
      <c r="AJ18" s="268">
        <v>12.849164575279531</v>
      </c>
      <c r="AK18" s="274">
        <v>13.328069988072647</v>
      </c>
      <c r="AL18" s="273">
        <v>15.545612432412748</v>
      </c>
      <c r="AM18" s="268">
        <v>13.340535182572259</v>
      </c>
      <c r="AN18" s="268">
        <v>12.31288397431134</v>
      </c>
      <c r="AO18" s="274">
        <v>13.78062297322521</v>
      </c>
      <c r="AP18" s="273">
        <v>12.564279858336002</v>
      </c>
      <c r="AQ18" s="268">
        <v>12.725339692700766</v>
      </c>
      <c r="AR18" s="268">
        <v>12.048692339945191</v>
      </c>
      <c r="AS18" s="274">
        <v>12.726002760778158</v>
      </c>
      <c r="AT18" s="273">
        <v>12.265265357059405</v>
      </c>
      <c r="AU18" s="268">
        <v>11.229153457697572</v>
      </c>
      <c r="AV18" s="268">
        <v>12.223721836964319</v>
      </c>
      <c r="AW18" s="274">
        <v>12.185532066847843</v>
      </c>
      <c r="AX18" s="273">
        <v>11.126671048797427</v>
      </c>
      <c r="AY18" s="268">
        <v>10.913297123559408</v>
      </c>
      <c r="AZ18" s="268">
        <v>10.697735489953564</v>
      </c>
      <c r="BA18" s="274">
        <v>10.519670051630637</v>
      </c>
      <c r="BB18" s="273">
        <v>10.857334489420735</v>
      </c>
      <c r="BC18" s="268">
        <v>11.089832269380029</v>
      </c>
      <c r="BD18" s="268">
        <v>11.244928347603809</v>
      </c>
      <c r="BE18" s="274">
        <v>11.171169341172574</v>
      </c>
      <c r="BF18" s="273">
        <v>11.599764121132203</v>
      </c>
      <c r="BG18" s="268">
        <v>10.90568863059897</v>
      </c>
      <c r="BH18" s="268">
        <v>11.525992010105268</v>
      </c>
      <c r="BI18" s="274">
        <v>13.578277875952152</v>
      </c>
      <c r="BJ18" s="273">
        <v>15.124750199114068</v>
      </c>
      <c r="BK18" s="268">
        <v>14.919323743515761</v>
      </c>
      <c r="BL18" s="268">
        <v>17.901835395258562</v>
      </c>
      <c r="BM18" s="274">
        <v>18.101616102754239</v>
      </c>
      <c r="BN18" s="273">
        <v>17.679371599323311</v>
      </c>
      <c r="BO18" s="268">
        <v>17.282163593651394</v>
      </c>
      <c r="BP18" s="268">
        <v>16.813030847839702</v>
      </c>
      <c r="BQ18" s="274">
        <v>17.637309619041229</v>
      </c>
      <c r="BR18" s="273">
        <v>17.047173377162803</v>
      </c>
      <c r="BS18" s="268">
        <v>17.820866626930389</v>
      </c>
      <c r="BT18" s="268">
        <v>17.536672640216803</v>
      </c>
      <c r="BU18" s="392">
        <v>17.54953645963468</v>
      </c>
      <c r="BV18" s="273">
        <v>16.560445677898741</v>
      </c>
      <c r="BW18" s="268">
        <v>17.142428370055494</v>
      </c>
      <c r="BX18" s="268">
        <v>17.135278778626713</v>
      </c>
      <c r="BY18" s="274">
        <v>18.770439190301694</v>
      </c>
      <c r="BZ18" s="273">
        <v>18.366505262034941</v>
      </c>
      <c r="CA18" s="268">
        <v>18.194601026554079</v>
      </c>
      <c r="CB18" s="268">
        <v>19.238359583576038</v>
      </c>
      <c r="CC18" s="274">
        <v>18.132089290120838</v>
      </c>
      <c r="CD18" s="273">
        <v>22.561053772934528</v>
      </c>
      <c r="CE18" s="273">
        <v>24.128542141547101</v>
      </c>
      <c r="CF18" s="273">
        <v>26.434668728683025</v>
      </c>
      <c r="CG18" s="273">
        <v>25.846441176973428</v>
      </c>
      <c r="CH18" s="273">
        <v>27.671510843719354</v>
      </c>
      <c r="CI18" s="273">
        <v>27.336949675736914</v>
      </c>
      <c r="CJ18" s="273">
        <v>25.074358535061101</v>
      </c>
      <c r="CK18" s="273">
        <v>27.304824367063262</v>
      </c>
      <c r="CL18" s="273">
        <v>24.229495022636645</v>
      </c>
      <c r="CM18" s="273">
        <v>24.943067088008466</v>
      </c>
      <c r="CN18" s="273">
        <v>25.842216610241614</v>
      </c>
      <c r="CO18" s="273">
        <v>27.371996738074085</v>
      </c>
      <c r="CP18" s="273">
        <v>26.741541836537134</v>
      </c>
      <c r="CQ18" s="273">
        <v>22.946542491747433</v>
      </c>
      <c r="CR18" s="273">
        <v>22.150788256611122</v>
      </c>
      <c r="CS18" s="273">
        <v>21.51389208496391</v>
      </c>
      <c r="CT18" s="273">
        <v>21.316614492068268</v>
      </c>
      <c r="CU18" s="273">
        <v>22.452183150917591</v>
      </c>
      <c r="CV18" s="273">
        <v>22.113060703655702</v>
      </c>
      <c r="CW18" s="273">
        <v>23.129172694786387</v>
      </c>
      <c r="CX18" s="273">
        <v>21.415285784074797</v>
      </c>
      <c r="CY18" s="273">
        <v>21.240677638733029</v>
      </c>
      <c r="CZ18" s="273">
        <v>22.049291684912269</v>
      </c>
    </row>
    <row r="19" spans="1:104" ht="3.75" customHeight="1" x14ac:dyDescent="0.3">
      <c r="A19" s="149"/>
      <c r="B19" s="7"/>
      <c r="C19" s="262"/>
      <c r="D19" s="279"/>
      <c r="E19" s="279"/>
      <c r="F19" s="279"/>
      <c r="G19" s="279"/>
      <c r="H19" s="279"/>
      <c r="I19" s="279"/>
      <c r="J19" s="271"/>
      <c r="K19" s="261"/>
      <c r="L19" s="261"/>
      <c r="M19" s="272"/>
      <c r="N19" s="271"/>
      <c r="O19" s="261"/>
      <c r="P19" s="261"/>
      <c r="Q19" s="272"/>
      <c r="R19" s="271"/>
      <c r="S19" s="261"/>
      <c r="T19" s="261"/>
      <c r="U19" s="272"/>
      <c r="V19" s="271"/>
      <c r="W19" s="261"/>
      <c r="X19" s="261"/>
      <c r="Y19" s="272"/>
      <c r="Z19" s="271"/>
      <c r="AA19" s="261"/>
      <c r="AB19" s="261"/>
      <c r="AC19" s="272"/>
      <c r="AD19" s="271"/>
      <c r="AE19" s="261"/>
      <c r="AF19" s="261"/>
      <c r="AG19" s="272"/>
      <c r="AH19" s="271"/>
      <c r="AI19" s="261"/>
      <c r="AJ19" s="261"/>
      <c r="AK19" s="272"/>
      <c r="AL19" s="271"/>
      <c r="AM19" s="261"/>
      <c r="AN19" s="261"/>
      <c r="AO19" s="272"/>
      <c r="AP19" s="271"/>
      <c r="AQ19" s="261"/>
      <c r="AR19" s="261"/>
      <c r="AS19" s="272"/>
      <c r="AT19" s="271"/>
      <c r="AU19" s="261"/>
      <c r="AV19" s="261"/>
      <c r="AW19" s="272"/>
      <c r="AX19" s="271"/>
      <c r="AY19" s="261"/>
      <c r="AZ19" s="261"/>
      <c r="BA19" s="272"/>
      <c r="BB19" s="271"/>
      <c r="BC19" s="261"/>
      <c r="BD19" s="261"/>
      <c r="BE19" s="272"/>
      <c r="BF19" s="271"/>
      <c r="BG19" s="261"/>
      <c r="BH19" s="261"/>
      <c r="BI19" s="272"/>
      <c r="BJ19" s="271"/>
      <c r="BK19" s="261"/>
      <c r="BL19" s="261"/>
      <c r="BM19" s="272"/>
      <c r="BN19" s="271"/>
      <c r="BO19" s="261"/>
      <c r="BP19" s="261"/>
      <c r="BQ19" s="272"/>
      <c r="BR19" s="271"/>
      <c r="BS19" s="261"/>
      <c r="BT19" s="261"/>
      <c r="BU19" s="391"/>
      <c r="BV19" s="271"/>
      <c r="BW19" s="261"/>
      <c r="BX19" s="261"/>
      <c r="BY19" s="272"/>
      <c r="BZ19" s="271"/>
      <c r="CA19" s="261"/>
      <c r="CB19" s="261"/>
      <c r="CC19" s="272"/>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row>
    <row r="20" spans="1:104" ht="13" x14ac:dyDescent="0.3">
      <c r="A20" s="149"/>
      <c r="B20" s="9" t="s">
        <v>4</v>
      </c>
      <c r="C20" s="262" t="s">
        <v>36</v>
      </c>
      <c r="D20" s="279">
        <v>0.88643680124576518</v>
      </c>
      <c r="E20" s="279">
        <v>0.65399698292177544</v>
      </c>
      <c r="F20" s="279">
        <v>0.33485189885611943</v>
      </c>
      <c r="G20" s="279">
        <v>0.79213688697671558</v>
      </c>
      <c r="H20" s="279">
        <v>0.69568424495174552</v>
      </c>
      <c r="I20" s="279">
        <v>1.8223042563599836</v>
      </c>
      <c r="J20" s="271">
        <v>1.0695280336481952</v>
      </c>
      <c r="K20" s="261">
        <v>0.35506507907097512</v>
      </c>
      <c r="L20" s="261">
        <v>0.57243359004442707</v>
      </c>
      <c r="M20" s="272">
        <v>0.42917767009706137</v>
      </c>
      <c r="N20" s="271">
        <v>0.54357993931460424</v>
      </c>
      <c r="O20" s="261">
        <v>0.34397472256140382</v>
      </c>
      <c r="P20" s="261">
        <v>0.2810803953794212</v>
      </c>
      <c r="Q20" s="272">
        <v>0.64224803626134963</v>
      </c>
      <c r="R20" s="271">
        <v>0.12992502000279738</v>
      </c>
      <c r="S20" s="261">
        <v>0.21211724693686501</v>
      </c>
      <c r="T20" s="261">
        <v>0.4616801502242518</v>
      </c>
      <c r="U20" s="272">
        <v>0.86998863593591991</v>
      </c>
      <c r="V20" s="271">
        <v>1.4130286442069957</v>
      </c>
      <c r="W20" s="261">
        <v>0.24591185347628072</v>
      </c>
      <c r="X20" s="261">
        <v>7.061379664700719E-2</v>
      </c>
      <c r="Y20" s="272">
        <v>0.93076650757350898</v>
      </c>
      <c r="Z20" s="271">
        <v>0.47220483538219704</v>
      </c>
      <c r="AA20" s="261">
        <v>0.24988944471393634</v>
      </c>
      <c r="AB20" s="261">
        <v>1.0335286954707894</v>
      </c>
      <c r="AC20" s="272">
        <v>1.1559293975674028</v>
      </c>
      <c r="AD20" s="271">
        <v>0.92924557264417984</v>
      </c>
      <c r="AE20" s="261">
        <v>0.74532234779226936</v>
      </c>
      <c r="AF20" s="261">
        <v>0.39744076536631107</v>
      </c>
      <c r="AG20" s="272">
        <v>0.21884651895692592</v>
      </c>
      <c r="AH20" s="271">
        <v>0.35694553247260419</v>
      </c>
      <c r="AI20" s="261">
        <v>0.34302502303606641</v>
      </c>
      <c r="AJ20" s="261">
        <v>0.16167565682529644</v>
      </c>
      <c r="AK20" s="272">
        <v>0.27373432834328981</v>
      </c>
      <c r="AL20" s="271">
        <v>0.93284781368283276</v>
      </c>
      <c r="AM20" s="261">
        <v>0.47964768069237068</v>
      </c>
      <c r="AN20" s="261">
        <v>0.20678897658107384</v>
      </c>
      <c r="AO20" s="272">
        <v>0.98444577189597016</v>
      </c>
      <c r="AP20" s="271">
        <v>0.44542071910942382</v>
      </c>
      <c r="AQ20" s="261">
        <v>0.54153803626165942</v>
      </c>
      <c r="AR20" s="261">
        <v>0.36346847567442336</v>
      </c>
      <c r="AS20" s="272">
        <v>0.47675204302781332</v>
      </c>
      <c r="AT20" s="271">
        <v>0.21008698795473976</v>
      </c>
      <c r="AU20" s="261">
        <v>0</v>
      </c>
      <c r="AV20" s="261">
        <v>0.47147811070780749</v>
      </c>
      <c r="AW20" s="272">
        <v>0.4786398889155159</v>
      </c>
      <c r="AX20" s="271">
        <v>0.28853618348780891</v>
      </c>
      <c r="AY20" s="261">
        <v>0.32396575883621986</v>
      </c>
      <c r="AZ20" s="261">
        <v>0.26672668456762927</v>
      </c>
      <c r="BA20" s="272">
        <v>0.16048574723330628</v>
      </c>
      <c r="BB20" s="271">
        <v>0.27909428870702624</v>
      </c>
      <c r="BC20" s="261">
        <v>4.2898159369687126E-2</v>
      </c>
      <c r="BD20" s="261">
        <v>0.47161184846667453</v>
      </c>
      <c r="BE20" s="272">
        <v>0.30446255657009513</v>
      </c>
      <c r="BF20" s="271">
        <v>0.57293421758368113</v>
      </c>
      <c r="BG20" s="261">
        <v>0.28982889332094003</v>
      </c>
      <c r="BH20" s="261">
        <v>2.0912863367446619E-2</v>
      </c>
      <c r="BI20" s="272">
        <v>0.32063801585900176</v>
      </c>
      <c r="BJ20" s="271">
        <v>0.92551344075999309</v>
      </c>
      <c r="BK20" s="261">
        <v>0.52284178662316871</v>
      </c>
      <c r="BL20" s="261">
        <v>0.80610609151707435</v>
      </c>
      <c r="BM20" s="272">
        <v>0.69259034488361015</v>
      </c>
      <c r="BN20" s="271">
        <v>1.1256292020517973</v>
      </c>
      <c r="BO20" s="261">
        <v>0.84025327245486281</v>
      </c>
      <c r="BP20" s="261">
        <v>0.44713007403910388</v>
      </c>
      <c r="BQ20" s="272">
        <v>0.97930628683495136</v>
      </c>
      <c r="BR20" s="271">
        <v>0.77518136746569943</v>
      </c>
      <c r="BS20" s="261">
        <v>0.40919076522134767</v>
      </c>
      <c r="BT20" s="261">
        <v>0.94867772913043313</v>
      </c>
      <c r="BU20" s="391">
        <v>0.82870145911460547</v>
      </c>
      <c r="BV20" s="271">
        <v>0.79879362838864465</v>
      </c>
      <c r="BW20" s="261">
        <v>0.67418128799519284</v>
      </c>
      <c r="BX20" s="261">
        <v>0.52529588776951708</v>
      </c>
      <c r="BY20" s="272">
        <v>1.0404639864648437</v>
      </c>
      <c r="BZ20" s="271">
        <v>0.67046039026337911</v>
      </c>
      <c r="CA20" s="261">
        <v>0.55908912338066363</v>
      </c>
      <c r="CB20" s="261">
        <v>0.62574826243779036</v>
      </c>
      <c r="CC20" s="272">
        <v>0.62885460488594414</v>
      </c>
      <c r="CD20" s="271">
        <v>1.1184510273155277</v>
      </c>
      <c r="CE20" s="271">
        <v>0.58047813159094896</v>
      </c>
      <c r="CF20" s="271">
        <v>0.19144200046427062</v>
      </c>
      <c r="CG20" s="271">
        <v>1.1021655640691912</v>
      </c>
      <c r="CH20" s="271">
        <v>0.33475705587622534</v>
      </c>
      <c r="CI20" s="271">
        <v>0.63335704648721303</v>
      </c>
      <c r="CJ20" s="271">
        <v>1.2952800052350071</v>
      </c>
      <c r="CK20" s="271">
        <v>0.52870528416122831</v>
      </c>
      <c r="CL20" s="271">
        <v>0.259879550973247</v>
      </c>
      <c r="CM20" s="271">
        <v>0.28071917393462331</v>
      </c>
      <c r="CN20" s="271">
        <v>0.37265923609156631</v>
      </c>
      <c r="CO20" s="271">
        <v>0.7756729691234695</v>
      </c>
      <c r="CP20" s="271">
        <v>0.84195284725134945</v>
      </c>
      <c r="CQ20" s="271">
        <v>0.46325155868542267</v>
      </c>
      <c r="CR20" s="271">
        <v>0.49823800056880152</v>
      </c>
      <c r="CS20" s="271">
        <v>0.57123686699387966</v>
      </c>
      <c r="CT20" s="271">
        <v>0.69254560874692683</v>
      </c>
      <c r="CU20" s="271">
        <v>0.51009921497078059</v>
      </c>
      <c r="CV20" s="271">
        <v>0.30425536348885229</v>
      </c>
      <c r="CW20" s="271">
        <v>0.71141519898263417</v>
      </c>
      <c r="CX20" s="271">
        <v>0.25105863869667822</v>
      </c>
      <c r="CY20" s="271">
        <v>0.47690886935172311</v>
      </c>
      <c r="CZ20" s="271">
        <v>1.0228744165293193</v>
      </c>
    </row>
    <row r="21" spans="1:104" ht="13" x14ac:dyDescent="0.3">
      <c r="A21" s="149"/>
      <c r="B21" s="9" t="s">
        <v>4</v>
      </c>
      <c r="C21" s="262" t="s">
        <v>37</v>
      </c>
      <c r="D21" s="279">
        <v>2.8382822044638756E-2</v>
      </c>
      <c r="E21" s="279">
        <v>7.5094375538215671E-2</v>
      </c>
      <c r="F21" s="279">
        <v>0.17975424796771694</v>
      </c>
      <c r="G21" s="279">
        <v>0.49144648167356247</v>
      </c>
      <c r="H21" s="279">
        <v>1.3407891527800897</v>
      </c>
      <c r="I21" s="279">
        <v>1.4733241896643405</v>
      </c>
      <c r="J21" s="271">
        <v>1.286485321232858</v>
      </c>
      <c r="K21" s="261">
        <v>1.3012723186801474</v>
      </c>
      <c r="L21" s="261">
        <v>1.4976501153437685</v>
      </c>
      <c r="M21" s="272">
        <v>1.3100374244590209</v>
      </c>
      <c r="N21" s="271">
        <v>1.2934980220501071</v>
      </c>
      <c r="O21" s="261">
        <v>1.1919518467686832</v>
      </c>
      <c r="P21" s="261">
        <v>1.1751186545700931</v>
      </c>
      <c r="Q21" s="272">
        <v>1.0952278109702984</v>
      </c>
      <c r="R21" s="271">
        <v>0.98599643376044099</v>
      </c>
      <c r="S21" s="261">
        <v>1.0008520714341014</v>
      </c>
      <c r="T21" s="261">
        <v>0.94313500840372388</v>
      </c>
      <c r="U21" s="272">
        <v>0.8882758829168349</v>
      </c>
      <c r="V21" s="271">
        <v>0.90434742729433171</v>
      </c>
      <c r="W21" s="261">
        <v>0.8666459326983601</v>
      </c>
      <c r="X21" s="261">
        <v>0.86731247066100559</v>
      </c>
      <c r="Y21" s="272">
        <v>0.93902139030187615</v>
      </c>
      <c r="Z21" s="271">
        <v>0.96022946991445501</v>
      </c>
      <c r="AA21" s="261">
        <v>1.1822980946521617</v>
      </c>
      <c r="AB21" s="261">
        <v>1.1574926068125613</v>
      </c>
      <c r="AC21" s="272">
        <v>1.115729281715915</v>
      </c>
      <c r="AD21" s="271">
        <v>1.0889898602493475</v>
      </c>
      <c r="AE21" s="261">
        <v>0.98750867474553983</v>
      </c>
      <c r="AF21" s="261">
        <v>1.068445003145531</v>
      </c>
      <c r="AG21" s="272">
        <v>1.0637818019623471</v>
      </c>
      <c r="AH21" s="271">
        <v>2.3312296390307354E-4</v>
      </c>
      <c r="AI21" s="261">
        <v>0.46904200512104205</v>
      </c>
      <c r="AJ21" s="261">
        <v>0.57296978475901361</v>
      </c>
      <c r="AK21" s="272">
        <v>0.63386859276228158</v>
      </c>
      <c r="AL21" s="271">
        <v>0.49362358699853276</v>
      </c>
      <c r="AM21" s="261">
        <v>0.40115654026895087</v>
      </c>
      <c r="AN21" s="261">
        <v>0.35883331127790102</v>
      </c>
      <c r="AO21" s="272">
        <v>0.38676364426157117</v>
      </c>
      <c r="AP21" s="271">
        <v>0.28097369895110719</v>
      </c>
      <c r="AQ21" s="261">
        <v>0.28315035998360827</v>
      </c>
      <c r="AR21" s="261">
        <v>0.26108403951833759</v>
      </c>
      <c r="AS21" s="272">
        <v>0.34584903286578467</v>
      </c>
      <c r="AT21" s="271">
        <v>0.33038351864886756</v>
      </c>
      <c r="AU21" s="261">
        <v>0.31003701833552294</v>
      </c>
      <c r="AV21" s="261">
        <v>0.33638749278336055</v>
      </c>
      <c r="AW21" s="272">
        <v>0.33819781309091396</v>
      </c>
      <c r="AX21" s="271">
        <v>0.29335400270191309</v>
      </c>
      <c r="AY21" s="261">
        <v>0.28005379767551586</v>
      </c>
      <c r="AZ21" s="261">
        <v>0.27905669894816582</v>
      </c>
      <c r="BA21" s="272">
        <v>0.26000866335659589</v>
      </c>
      <c r="BB21" s="271">
        <v>0.25452968502697854</v>
      </c>
      <c r="BC21" s="261">
        <v>0.26243857295443984</v>
      </c>
      <c r="BD21" s="261">
        <v>0.25548357319681819</v>
      </c>
      <c r="BE21" s="272">
        <v>0.23154557570891815</v>
      </c>
      <c r="BF21" s="271">
        <v>0.22891655009247563</v>
      </c>
      <c r="BG21" s="261">
        <v>0.21536604444492338</v>
      </c>
      <c r="BH21" s="261">
        <v>0.2089305234394265</v>
      </c>
      <c r="BI21" s="272">
        <v>0.17732368889551672</v>
      </c>
      <c r="BJ21" s="271">
        <v>0.17341728223648398</v>
      </c>
      <c r="BK21" s="261">
        <v>0.15423003312991593</v>
      </c>
      <c r="BL21" s="261">
        <v>0.17769767354632407</v>
      </c>
      <c r="BM21" s="272">
        <v>0.17572945381173094</v>
      </c>
      <c r="BN21" s="271">
        <v>0.15021381957056137</v>
      </c>
      <c r="BO21" s="261">
        <v>0.13964637382928408</v>
      </c>
      <c r="BP21" s="261">
        <v>0.11570436635441787</v>
      </c>
      <c r="BQ21" s="272">
        <v>0.11833431921770482</v>
      </c>
      <c r="BR21" s="271">
        <v>9.0646812317926387E-2</v>
      </c>
      <c r="BS21" s="261">
        <v>9.4229359473162536E-2</v>
      </c>
      <c r="BT21" s="261">
        <v>8.9434892084233775E-2</v>
      </c>
      <c r="BU21" s="391">
        <v>7.3488785632572884E-2</v>
      </c>
      <c r="BV21" s="271">
        <v>6.2723082409240766E-2</v>
      </c>
      <c r="BW21" s="261">
        <v>6.435317167722765E-2</v>
      </c>
      <c r="BX21" s="261">
        <v>4.9351995364778918E-2</v>
      </c>
      <c r="BY21" s="272">
        <v>3.8447610248524229E-2</v>
      </c>
      <c r="BZ21" s="271">
        <v>1.6242996573813492E-2</v>
      </c>
      <c r="CA21" s="261">
        <v>5.7329654331164225E-3</v>
      </c>
      <c r="CB21" s="261">
        <v>6.1389319813866883E-3</v>
      </c>
      <c r="CC21" s="272">
        <v>3.8550296584747391E-4</v>
      </c>
      <c r="CD21" s="271">
        <v>2.2409542827134721E-5</v>
      </c>
      <c r="CE21" s="271">
        <v>2.1807512954450108E-5</v>
      </c>
      <c r="CF21" s="271">
        <v>2.3027895242450198E-5</v>
      </c>
      <c r="CG21" s="271">
        <v>2.0490358239890554E-5</v>
      </c>
      <c r="CH21" s="271">
        <v>2.1822495380190294E-5</v>
      </c>
      <c r="CI21" s="271">
        <v>0</v>
      </c>
      <c r="CJ21" s="271">
        <v>0</v>
      </c>
      <c r="CK21" s="271">
        <v>0</v>
      </c>
      <c r="CL21" s="271">
        <v>0</v>
      </c>
      <c r="CM21" s="271">
        <v>0</v>
      </c>
      <c r="CN21" s="271">
        <v>0</v>
      </c>
      <c r="CO21" s="271">
        <v>0</v>
      </c>
      <c r="CP21" s="271">
        <v>0</v>
      </c>
      <c r="CQ21" s="271">
        <v>0</v>
      </c>
      <c r="CR21" s="271">
        <v>0</v>
      </c>
      <c r="CS21" s="271">
        <v>0</v>
      </c>
      <c r="CT21" s="271">
        <v>0</v>
      </c>
      <c r="CU21" s="271">
        <v>0</v>
      </c>
      <c r="CV21" s="271">
        <v>0</v>
      </c>
      <c r="CW21" s="271">
        <v>0</v>
      </c>
      <c r="CX21" s="271">
        <v>0</v>
      </c>
      <c r="CY21" s="271">
        <v>0</v>
      </c>
      <c r="CZ21" s="271">
        <v>0</v>
      </c>
    </row>
    <row r="22" spans="1:104" ht="13" x14ac:dyDescent="0.3">
      <c r="A22" s="149"/>
      <c r="B22" s="9" t="s">
        <v>4</v>
      </c>
      <c r="C22" s="262" t="s">
        <v>51</v>
      </c>
      <c r="D22" s="279"/>
      <c r="E22" s="279"/>
      <c r="F22" s="279"/>
      <c r="G22" s="279"/>
      <c r="H22" s="279"/>
      <c r="I22" s="279"/>
      <c r="J22" s="271"/>
      <c r="K22" s="261"/>
      <c r="L22" s="261"/>
      <c r="M22" s="272"/>
      <c r="N22" s="271"/>
      <c r="O22" s="261"/>
      <c r="P22" s="261"/>
      <c r="Q22" s="272"/>
      <c r="R22" s="271"/>
      <c r="S22" s="261"/>
      <c r="T22" s="261"/>
      <c r="U22" s="272"/>
      <c r="V22" s="271"/>
      <c r="W22" s="261"/>
      <c r="X22" s="261"/>
      <c r="Y22" s="272"/>
      <c r="Z22" s="271"/>
      <c r="AA22" s="261"/>
      <c r="AB22" s="261"/>
      <c r="AC22" s="272"/>
      <c r="AD22" s="271"/>
      <c r="AE22" s="261"/>
      <c r="AF22" s="261"/>
      <c r="AG22" s="272"/>
      <c r="AH22" s="271"/>
      <c r="AI22" s="261"/>
      <c r="AJ22" s="261"/>
      <c r="AK22" s="272"/>
      <c r="AL22" s="271"/>
      <c r="AM22" s="261"/>
      <c r="AN22" s="261"/>
      <c r="AO22" s="272"/>
      <c r="AP22" s="271"/>
      <c r="AQ22" s="261"/>
      <c r="AR22" s="261"/>
      <c r="AS22" s="272"/>
      <c r="AT22" s="271"/>
      <c r="AU22" s="261"/>
      <c r="AV22" s="261"/>
      <c r="AW22" s="272"/>
      <c r="AX22" s="271"/>
      <c r="AY22" s="261">
        <v>0</v>
      </c>
      <c r="AZ22" s="261">
        <v>0.15590452607747371</v>
      </c>
      <c r="BA22" s="272">
        <v>0.21763546557081606</v>
      </c>
      <c r="BB22" s="271">
        <v>0.29892800618926441</v>
      </c>
      <c r="BC22" s="261">
        <v>0.35167247542684177</v>
      </c>
      <c r="BD22" s="261">
        <v>0.38621166714540212</v>
      </c>
      <c r="BE22" s="272">
        <v>0.44434361098836439</v>
      </c>
      <c r="BF22" s="271">
        <v>0.51282511819791166</v>
      </c>
      <c r="BG22" s="261">
        <v>0.53688396647983172</v>
      </c>
      <c r="BH22" s="261">
        <v>0.62755333723628681</v>
      </c>
      <c r="BI22" s="272">
        <v>0.78554337238009608</v>
      </c>
      <c r="BJ22" s="271">
        <v>0.83867456724851297</v>
      </c>
      <c r="BK22" s="261">
        <v>0.9418120981624527</v>
      </c>
      <c r="BL22" s="261">
        <v>1.1734933401457144</v>
      </c>
      <c r="BM22" s="272">
        <v>1.2094149362817519</v>
      </c>
      <c r="BN22" s="271">
        <v>1.2082461745370938</v>
      </c>
      <c r="BO22" s="261">
        <v>1.1786088632929783</v>
      </c>
      <c r="BP22" s="261">
        <v>1.183792189538954</v>
      </c>
      <c r="BQ22" s="272">
        <v>1.2046861520615155</v>
      </c>
      <c r="BR22" s="271">
        <v>1.1795214058968897</v>
      </c>
      <c r="BS22" s="261">
        <v>1.2426400167847111</v>
      </c>
      <c r="BT22" s="261">
        <v>1.1959803382631842</v>
      </c>
      <c r="BU22" s="391">
        <v>1.1975806290475204</v>
      </c>
      <c r="BV22" s="271">
        <v>1.0932527838243531</v>
      </c>
      <c r="BW22" s="261">
        <v>1.1455391036972384</v>
      </c>
      <c r="BX22" s="261">
        <v>1.1398831174319293</v>
      </c>
      <c r="BY22" s="272">
        <v>1.0329309732253849</v>
      </c>
      <c r="BZ22" s="271">
        <v>1.026640241407635</v>
      </c>
      <c r="CA22" s="261">
        <v>1.069867993832069</v>
      </c>
      <c r="CB22" s="261">
        <v>1.148092773177946</v>
      </c>
      <c r="CC22" s="272">
        <v>1.1054228183181853</v>
      </c>
      <c r="CD22" s="271">
        <v>1.3895504455197911</v>
      </c>
      <c r="CE22" s="271">
        <v>1.4129376462054837</v>
      </c>
      <c r="CF22" s="271">
        <v>1.5154255763190814</v>
      </c>
      <c r="CG22" s="271">
        <v>1.3769936935085112</v>
      </c>
      <c r="CH22" s="271">
        <v>1.4816982357162995</v>
      </c>
      <c r="CI22" s="271">
        <v>1.2847178511056485</v>
      </c>
      <c r="CJ22" s="271">
        <v>1.1801502643958679</v>
      </c>
      <c r="CK22" s="271">
        <v>1.2317690092575357</v>
      </c>
      <c r="CL22" s="271">
        <v>1.0938184256411867</v>
      </c>
      <c r="CM22" s="271">
        <v>1.1252673487978548</v>
      </c>
      <c r="CN22" s="271">
        <v>1.1627533641766326</v>
      </c>
      <c r="CO22" s="271">
        <v>1.1906762107041269</v>
      </c>
      <c r="CP22" s="271">
        <v>1.1571915598052338</v>
      </c>
      <c r="CQ22" s="271">
        <v>1.113365853251582</v>
      </c>
      <c r="CR22" s="271">
        <v>1.0646307254901846</v>
      </c>
      <c r="CS22" s="271">
        <v>1.0135082530523793</v>
      </c>
      <c r="CT22" s="271">
        <v>1.0305945685889015</v>
      </c>
      <c r="CU22" s="271">
        <v>1.096355390977104</v>
      </c>
      <c r="CV22" s="271">
        <v>1.1053040175412858</v>
      </c>
      <c r="CW22" s="271">
        <v>1.1331111423048903</v>
      </c>
      <c r="CX22" s="271">
        <v>1.0623692451750204</v>
      </c>
      <c r="CY22" s="271">
        <v>1.0249429987683509</v>
      </c>
      <c r="CZ22" s="271">
        <v>0.97214356670075275</v>
      </c>
    </row>
    <row r="23" spans="1:104" ht="13" x14ac:dyDescent="0.3">
      <c r="A23" s="149"/>
      <c r="B23" s="9" t="s">
        <v>4</v>
      </c>
      <c r="C23" s="262" t="s">
        <v>42</v>
      </c>
      <c r="D23" s="279">
        <v>7.0215901301529174E-2</v>
      </c>
      <c r="E23" s="279">
        <v>0.10455169635171767</v>
      </c>
      <c r="F23" s="279">
        <v>0.15210174708007623</v>
      </c>
      <c r="G23" s="279">
        <v>0.200740732898497</v>
      </c>
      <c r="H23" s="279">
        <v>9.3603602718803261E-2</v>
      </c>
      <c r="I23" s="279">
        <v>0.1732014961248253</v>
      </c>
      <c r="J23" s="271">
        <v>0.38167660099837825</v>
      </c>
      <c r="K23" s="261">
        <v>0.48112011215109785</v>
      </c>
      <c r="L23" s="261">
        <v>0.33443087457340487</v>
      </c>
      <c r="M23" s="272">
        <v>0.29308199641938365</v>
      </c>
      <c r="N23" s="271">
        <v>0.46222748750792753</v>
      </c>
      <c r="O23" s="261">
        <v>0.57614766474105839</v>
      </c>
      <c r="P23" s="261">
        <v>0.72824499841760526</v>
      </c>
      <c r="Q23" s="272">
        <v>0.62574476197409423</v>
      </c>
      <c r="R23" s="271">
        <v>0.88434334454708208</v>
      </c>
      <c r="S23" s="261">
        <v>1.0796791577745994</v>
      </c>
      <c r="T23" s="261">
        <v>1.2039776304619518</v>
      </c>
      <c r="U23" s="272">
        <v>0.61660200412597088</v>
      </c>
      <c r="V23" s="271">
        <v>0.79999776226549313</v>
      </c>
      <c r="W23" s="261">
        <v>0.79564596145277078</v>
      </c>
      <c r="X23" s="261">
        <v>0.84438180018817521</v>
      </c>
      <c r="Y23" s="272">
        <v>0.79345280383953021</v>
      </c>
      <c r="Z23" s="271">
        <v>1.1080580325775267</v>
      </c>
      <c r="AA23" s="261">
        <v>1.5790878547989347</v>
      </c>
      <c r="AB23" s="261">
        <v>1.4697495095048136</v>
      </c>
      <c r="AC23" s="272">
        <v>1.1103132112346832</v>
      </c>
      <c r="AD23" s="271">
        <v>1.3286797085350612</v>
      </c>
      <c r="AE23" s="261">
        <v>1.6363439959784141</v>
      </c>
      <c r="AF23" s="261">
        <v>1.7144334197644457</v>
      </c>
      <c r="AG23" s="272">
        <v>1.7307563587992729</v>
      </c>
      <c r="AH23" s="271">
        <v>4.7293490245042509E-3</v>
      </c>
      <c r="AI23" s="261">
        <v>3.933626411845096E-2</v>
      </c>
      <c r="AJ23" s="261">
        <v>4.0511174726796509E-2</v>
      </c>
      <c r="AK23" s="272">
        <v>8.7801127406901575E-2</v>
      </c>
      <c r="AL23" s="271">
        <v>0.14911099464586713</v>
      </c>
      <c r="AM23" s="261">
        <v>0.11658016754593149</v>
      </c>
      <c r="AN23" s="261">
        <v>0.26789272510958717</v>
      </c>
      <c r="AO23" s="272">
        <v>0.26699208739878022</v>
      </c>
      <c r="AP23" s="271">
        <v>0.21180862038366949</v>
      </c>
      <c r="AQ23" s="261">
        <v>0.19244566917277572</v>
      </c>
      <c r="AR23" s="261">
        <v>0.1775926324913798</v>
      </c>
      <c r="AS23" s="272">
        <v>3.6045950533509702E-2</v>
      </c>
      <c r="AT23" s="271">
        <v>0.11978878502519245</v>
      </c>
      <c r="AU23" s="261">
        <v>9.5282508512658043E-2</v>
      </c>
      <c r="AV23" s="261">
        <v>5.2490614540794622E-2</v>
      </c>
      <c r="AW23" s="272">
        <v>6.3025622373033705E-2</v>
      </c>
      <c r="AX23" s="271">
        <v>0.10584405433050066</v>
      </c>
      <c r="AY23" s="261">
        <v>4.0920456635212203E-2</v>
      </c>
      <c r="AZ23" s="261">
        <v>6.0484955833494419E-2</v>
      </c>
      <c r="BA23" s="272">
        <v>0.11710953014876432</v>
      </c>
      <c r="BB23" s="271">
        <v>0.15764669541209356</v>
      </c>
      <c r="BC23" s="261">
        <v>0.19161837702455309</v>
      </c>
      <c r="BD23" s="261">
        <v>0.18549307138807383</v>
      </c>
      <c r="BE23" s="272">
        <v>0.18491536942743272</v>
      </c>
      <c r="BF23" s="271">
        <v>0.20788883431738375</v>
      </c>
      <c r="BG23" s="261">
        <v>0.2773976141919417</v>
      </c>
      <c r="BH23" s="261">
        <v>0.23491308196668925</v>
      </c>
      <c r="BI23" s="272">
        <v>0.39046587450829279</v>
      </c>
      <c r="BJ23" s="271">
        <v>0.37815706480761729</v>
      </c>
      <c r="BK23" s="261">
        <v>0.21384614204303112</v>
      </c>
      <c r="BL23" s="261">
        <v>0.23883555459533473</v>
      </c>
      <c r="BM23" s="272">
        <v>0.21346214756357693</v>
      </c>
      <c r="BN23" s="271">
        <v>0.18955419298082071</v>
      </c>
      <c r="BO23" s="261">
        <v>0.23477537285812833</v>
      </c>
      <c r="BP23" s="261">
        <v>0.2117017989669262</v>
      </c>
      <c r="BQ23" s="272">
        <v>0.24515363804099113</v>
      </c>
      <c r="BR23" s="271">
        <v>0.21496884482058171</v>
      </c>
      <c r="BS23" s="261">
        <v>0.20193307609474684</v>
      </c>
      <c r="BT23" s="261">
        <v>8.6337291411820283E-2</v>
      </c>
      <c r="BU23" s="391">
        <v>0.14344346051103252</v>
      </c>
      <c r="BV23" s="271">
        <v>0.12192558596171078</v>
      </c>
      <c r="BW23" s="261">
        <v>0.18893402963230585</v>
      </c>
      <c r="BX23" s="261">
        <v>0.17313602181031335</v>
      </c>
      <c r="BY23" s="272">
        <v>0.26020810639381253</v>
      </c>
      <c r="BZ23" s="271">
        <v>0.19338058037480582</v>
      </c>
      <c r="CA23" s="261">
        <v>0.20084489583871612</v>
      </c>
      <c r="CB23" s="261">
        <v>0.14171235847701411</v>
      </c>
      <c r="CC23" s="272">
        <v>0.12381967333717142</v>
      </c>
      <c r="CD23" s="271">
        <v>0.11591392927419585</v>
      </c>
      <c r="CE23" s="271">
        <v>0.32281734222783015</v>
      </c>
      <c r="CF23" s="271">
        <v>0.53517423522097296</v>
      </c>
      <c r="CG23" s="271">
        <v>0.38584831190445784</v>
      </c>
      <c r="CH23" s="271">
        <v>0.31567094489783948</v>
      </c>
      <c r="CI23" s="271">
        <v>0.26799812115680161</v>
      </c>
      <c r="CJ23" s="271">
        <v>0.24106256164159393</v>
      </c>
      <c r="CK23" s="271">
        <v>0.14903270378488942</v>
      </c>
      <c r="CL23" s="271">
        <v>0.24173907414446813</v>
      </c>
      <c r="CM23" s="271">
        <v>0.1902344029262765</v>
      </c>
      <c r="CN23" s="271">
        <v>0.11576966747116461</v>
      </c>
      <c r="CO23" s="271">
        <v>0.15098775723064178</v>
      </c>
      <c r="CP23" s="271">
        <v>8.4603275697859789E-2</v>
      </c>
      <c r="CQ23" s="271">
        <v>5.1824343132242261E-2</v>
      </c>
      <c r="CR23" s="271">
        <v>5.9469512067143238E-2</v>
      </c>
      <c r="CS23" s="271">
        <v>0.15684261672266991</v>
      </c>
      <c r="CT23" s="271">
        <v>0.12587173204694274</v>
      </c>
      <c r="CU23" s="271">
        <v>0.15740211253783476</v>
      </c>
      <c r="CV23" s="271">
        <v>7.4044527143597549E-2</v>
      </c>
      <c r="CW23" s="271">
        <v>7.9235067887404129E-2</v>
      </c>
      <c r="CX23" s="271">
        <v>5.193090080980816E-2</v>
      </c>
      <c r="CY23" s="271">
        <v>8.1700485106629403E-2</v>
      </c>
      <c r="CZ23" s="271">
        <v>4.5046228522444109E-2</v>
      </c>
    </row>
    <row r="24" spans="1:104" ht="3.75" customHeight="1" x14ac:dyDescent="0.3">
      <c r="A24" s="149"/>
      <c r="B24" s="7"/>
      <c r="C24" s="262"/>
      <c r="D24" s="279"/>
      <c r="E24" s="279"/>
      <c r="F24" s="279"/>
      <c r="G24" s="279"/>
      <c r="H24" s="279"/>
      <c r="I24" s="279"/>
      <c r="J24" s="271"/>
      <c r="K24" s="261"/>
      <c r="L24" s="261"/>
      <c r="M24" s="272"/>
      <c r="N24" s="271"/>
      <c r="O24" s="261"/>
      <c r="P24" s="261"/>
      <c r="Q24" s="272"/>
      <c r="R24" s="271"/>
      <c r="S24" s="261"/>
      <c r="T24" s="261"/>
      <c r="U24" s="272"/>
      <c r="V24" s="271"/>
      <c r="W24" s="261"/>
      <c r="X24" s="261"/>
      <c r="Y24" s="272"/>
      <c r="Z24" s="271"/>
      <c r="AA24" s="261"/>
      <c r="AB24" s="261"/>
      <c r="AC24" s="272"/>
      <c r="AD24" s="271"/>
      <c r="AE24" s="261"/>
      <c r="AF24" s="261"/>
      <c r="AG24" s="272"/>
      <c r="AH24" s="271"/>
      <c r="AI24" s="261"/>
      <c r="AJ24" s="261"/>
      <c r="AK24" s="272"/>
      <c r="AL24" s="271"/>
      <c r="AM24" s="261"/>
      <c r="AN24" s="261"/>
      <c r="AO24" s="272"/>
      <c r="AP24" s="271"/>
      <c r="AQ24" s="261"/>
      <c r="AR24" s="261"/>
      <c r="AS24" s="272"/>
      <c r="AT24" s="271"/>
      <c r="AU24" s="261"/>
      <c r="AV24" s="261"/>
      <c r="AW24" s="272"/>
      <c r="AX24" s="271"/>
      <c r="AY24" s="261"/>
      <c r="AZ24" s="261"/>
      <c r="BA24" s="272"/>
      <c r="BB24" s="271"/>
      <c r="BC24" s="261"/>
      <c r="BD24" s="261"/>
      <c r="BE24" s="272"/>
      <c r="BF24" s="271"/>
      <c r="BG24" s="261"/>
      <c r="BH24" s="261"/>
      <c r="BI24" s="272"/>
      <c r="BJ24" s="271"/>
      <c r="BK24" s="261"/>
      <c r="BL24" s="261"/>
      <c r="BM24" s="272"/>
      <c r="BN24" s="271"/>
      <c r="BO24" s="261"/>
      <c r="BP24" s="261"/>
      <c r="BQ24" s="272"/>
      <c r="BR24" s="271"/>
      <c r="BS24" s="261"/>
      <c r="BT24" s="261"/>
      <c r="BU24" s="391"/>
      <c r="BV24" s="271"/>
      <c r="BW24" s="261"/>
      <c r="BX24" s="261"/>
      <c r="BY24" s="272"/>
      <c r="BZ24" s="271"/>
      <c r="CA24" s="261"/>
      <c r="CB24" s="261"/>
      <c r="CC24" s="272"/>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row>
    <row r="25" spans="1:104" ht="13.5" thickBot="1" x14ac:dyDescent="0.35">
      <c r="A25" s="249" t="s">
        <v>69</v>
      </c>
      <c r="B25" s="269"/>
      <c r="C25" s="270"/>
      <c r="D25" s="281">
        <v>9.8441352996939617</v>
      </c>
      <c r="E25" s="281">
        <v>11.365414251906177</v>
      </c>
      <c r="F25" s="281">
        <v>14.030662529160033</v>
      </c>
      <c r="G25" s="281">
        <v>16.816793333246569</v>
      </c>
      <c r="H25" s="281">
        <v>18.124234602126325</v>
      </c>
      <c r="I25" s="281">
        <v>19.203807057888195</v>
      </c>
      <c r="J25" s="275">
        <v>18.204786495653476</v>
      </c>
      <c r="K25" s="276">
        <v>19.811376006564888</v>
      </c>
      <c r="L25" s="276">
        <v>23.269652535889168</v>
      </c>
      <c r="M25" s="277">
        <v>23.378834959915746</v>
      </c>
      <c r="N25" s="275">
        <v>23.80042651234178</v>
      </c>
      <c r="O25" s="276">
        <v>22.408095770241303</v>
      </c>
      <c r="P25" s="276">
        <v>22.999741892608018</v>
      </c>
      <c r="Q25" s="277">
        <v>21.762540339949137</v>
      </c>
      <c r="R25" s="275">
        <v>20.568681947225269</v>
      </c>
      <c r="S25" s="276">
        <v>19.958753709325748</v>
      </c>
      <c r="T25" s="276">
        <v>18.443724771837235</v>
      </c>
      <c r="U25" s="277">
        <v>17.155682739132967</v>
      </c>
      <c r="V25" s="275">
        <v>15.73464408721847</v>
      </c>
      <c r="W25" s="276">
        <v>14.599088707650324</v>
      </c>
      <c r="X25" s="276">
        <v>13.952453851099996</v>
      </c>
      <c r="Y25" s="277">
        <v>13.117960879545977</v>
      </c>
      <c r="Z25" s="275">
        <v>12.339938783762941</v>
      </c>
      <c r="AA25" s="276">
        <v>13.278799752300312</v>
      </c>
      <c r="AB25" s="276">
        <v>12.449910296679249</v>
      </c>
      <c r="AC25" s="277">
        <v>11.827142067486891</v>
      </c>
      <c r="AD25" s="275">
        <v>11.59286577232932</v>
      </c>
      <c r="AE25" s="276">
        <v>9.9070817231513235</v>
      </c>
      <c r="AF25" s="276">
        <v>10.137796627259817</v>
      </c>
      <c r="AG25" s="277">
        <v>10.129791304315825</v>
      </c>
      <c r="AH25" s="275">
        <v>11.03945238219044</v>
      </c>
      <c r="AI25" s="276">
        <v>11.151158359221906</v>
      </c>
      <c r="AJ25" s="276">
        <v>12.074007958968423</v>
      </c>
      <c r="AK25" s="277">
        <v>12.332665939560176</v>
      </c>
      <c r="AL25" s="275">
        <v>13.970030037085515</v>
      </c>
      <c r="AM25" s="276">
        <v>12.343150794065007</v>
      </c>
      <c r="AN25" s="276">
        <v>11.479368961342779</v>
      </c>
      <c r="AO25" s="277">
        <v>12.142421469668887</v>
      </c>
      <c r="AP25" s="275">
        <v>11.626076819891802</v>
      </c>
      <c r="AQ25" s="276">
        <v>11.708205627282723</v>
      </c>
      <c r="AR25" s="276">
        <v>11.246547192261051</v>
      </c>
      <c r="AS25" s="277">
        <v>11.867355734351049</v>
      </c>
      <c r="AT25" s="275">
        <v>11.605006065430606</v>
      </c>
      <c r="AU25" s="276">
        <v>10.823833930849393</v>
      </c>
      <c r="AV25" s="276">
        <v>11.363365618932354</v>
      </c>
      <c r="AW25" s="277">
        <v>11.305668742468379</v>
      </c>
      <c r="AX25" s="275">
        <v>10.438936808277202</v>
      </c>
      <c r="AY25" s="276">
        <v>10.268357110412461</v>
      </c>
      <c r="AZ25" s="276">
        <v>9.9355626245268009</v>
      </c>
      <c r="BA25" s="277">
        <v>9.7644306453211538</v>
      </c>
      <c r="BB25" s="275">
        <v>9.8671358140853727</v>
      </c>
      <c r="BC25" s="276">
        <v>10.241204684604506</v>
      </c>
      <c r="BD25" s="276">
        <v>9.9461281874068401</v>
      </c>
      <c r="BE25" s="277">
        <v>10.005902228477764</v>
      </c>
      <c r="BF25" s="275">
        <v>10.077199400940753</v>
      </c>
      <c r="BG25" s="276">
        <v>9.5862121121613324</v>
      </c>
      <c r="BH25" s="276">
        <v>10.433682204095419</v>
      </c>
      <c r="BI25" s="277">
        <v>11.904306924309244</v>
      </c>
      <c r="BJ25" s="275">
        <v>12.808987844061463</v>
      </c>
      <c r="BK25" s="276">
        <v>13.086593683557194</v>
      </c>
      <c r="BL25" s="276">
        <v>15.505702735454113</v>
      </c>
      <c r="BM25" s="277">
        <v>15.810419220213568</v>
      </c>
      <c r="BN25" s="275">
        <v>15.005728210183037</v>
      </c>
      <c r="BO25" s="276">
        <v>14.888879711216138</v>
      </c>
      <c r="BP25" s="276">
        <v>14.854702418940303</v>
      </c>
      <c r="BQ25" s="277">
        <v>15.089829222886067</v>
      </c>
      <c r="BR25" s="275">
        <v>14.786854946661704</v>
      </c>
      <c r="BS25" s="276">
        <v>15.872873409356417</v>
      </c>
      <c r="BT25" s="276">
        <v>15.216242389327133</v>
      </c>
      <c r="BU25" s="393">
        <v>15.306322125328951</v>
      </c>
      <c r="BV25" s="275">
        <v>14.48375059731479</v>
      </c>
      <c r="BW25" s="276">
        <v>15.069420777053526</v>
      </c>
      <c r="BX25" s="276">
        <v>15.247611756250173</v>
      </c>
      <c r="BY25" s="277">
        <v>16.398388513969131</v>
      </c>
      <c r="BZ25" s="275">
        <v>16.459781053415309</v>
      </c>
      <c r="CA25" s="276">
        <v>16.359066048069511</v>
      </c>
      <c r="CB25" s="276">
        <v>17.316667257501898</v>
      </c>
      <c r="CC25" s="277">
        <v>16.273606690613686</v>
      </c>
      <c r="CD25" s="275">
        <v>19.937115961282188</v>
      </c>
      <c r="CE25" s="275">
        <v>21.812287214009878</v>
      </c>
      <c r="CF25" s="275">
        <v>24.192603888783459</v>
      </c>
      <c r="CG25" s="275">
        <v>22.981413117133027</v>
      </c>
      <c r="CH25" s="275">
        <v>25.539362784733605</v>
      </c>
      <c r="CI25" s="275">
        <v>25.150876656987247</v>
      </c>
      <c r="CJ25" s="275">
        <v>22.357865703788637</v>
      </c>
      <c r="CK25" s="275">
        <v>25.395317369859612</v>
      </c>
      <c r="CL25" s="275">
        <v>24.041141959452212</v>
      </c>
      <c r="CM25" s="275">
        <v>22.519250307743043</v>
      </c>
      <c r="CN25" s="275">
        <v>24.191034342502252</v>
      </c>
      <c r="CO25" s="275">
        <v>25.254659801015844</v>
      </c>
      <c r="CP25" s="275">
        <v>24.657794153782696</v>
      </c>
      <c r="CQ25" s="275">
        <v>21.31810073667819</v>
      </c>
      <c r="CR25" s="275">
        <v>20.528450018484996</v>
      </c>
      <c r="CS25" s="275">
        <v>19.772304348194979</v>
      </c>
      <c r="CT25" s="275">
        <v>19.46760258268549</v>
      </c>
      <c r="CU25" s="275">
        <v>20.688326432431868</v>
      </c>
      <c r="CV25" s="275">
        <v>20.629456795481968</v>
      </c>
      <c r="CW25" s="275">
        <v>21.205411285611458</v>
      </c>
      <c r="CX25" s="275">
        <v>20.049926999393293</v>
      </c>
      <c r="CY25" s="275">
        <v>19.657125285506329</v>
      </c>
      <c r="CZ25" s="275">
        <v>20.009227473159754</v>
      </c>
    </row>
    <row r="26" spans="1:104" x14ac:dyDescent="0.25">
      <c r="A26" s="442" t="s">
        <v>47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4" x14ac:dyDescent="0.25">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row>
    <row r="28" spans="1:104"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Z57"/>
  <sheetViews>
    <sheetView showGridLines="0" zoomScale="70" zoomScaleNormal="70" workbookViewId="0">
      <pane xSplit="3" ySplit="5" topLeftCell="CV6" activePane="bottomRight" state="frozen"/>
      <selection activeCell="AV7" sqref="AV7"/>
      <selection pane="topRight" activeCell="AV7" sqref="AV7"/>
      <selection pane="bottomLeft" activeCell="AV7" sqref="AV7"/>
      <selection pane="bottomRight" activeCell="CZ5" sqref="CZ5"/>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4" width="14.7265625" bestFit="1" customWidth="1"/>
    <col min="106" max="106" width="12.90625" bestFit="1" customWidth="1"/>
  </cols>
  <sheetData>
    <row r="1" spans="1:104" x14ac:dyDescent="0.25">
      <c r="A1" s="23"/>
      <c r="B1" s="23"/>
      <c r="C1" s="23"/>
    </row>
    <row r="2" spans="1:104" ht="13" x14ac:dyDescent="0.3">
      <c r="A2" s="434" t="s">
        <v>70</v>
      </c>
      <c r="B2" s="23"/>
      <c r="C2" s="23"/>
    </row>
    <row r="3" spans="1:104" x14ac:dyDescent="0.25">
      <c r="A3" s="23" t="s">
        <v>0</v>
      </c>
      <c r="B3" s="23"/>
      <c r="C3" s="23"/>
    </row>
    <row r="4" spans="1:104" ht="13" thickBot="1" x14ac:dyDescent="0.3">
      <c r="A4" s="23"/>
      <c r="B4" s="23"/>
      <c r="C4" s="23"/>
    </row>
    <row r="5" spans="1:104" ht="13.5" thickBot="1" x14ac:dyDescent="0.35">
      <c r="A5" s="204"/>
      <c r="B5" s="205"/>
      <c r="C5" s="206"/>
      <c r="D5" s="207">
        <v>35400</v>
      </c>
      <c r="E5" s="208">
        <v>35765</v>
      </c>
      <c r="F5" s="208">
        <v>36130</v>
      </c>
      <c r="G5" s="208">
        <v>36495</v>
      </c>
      <c r="H5" s="208">
        <v>36861</v>
      </c>
      <c r="I5" s="208">
        <v>37226</v>
      </c>
      <c r="J5" s="209">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211">
        <v>43100</v>
      </c>
      <c r="BV5" s="212">
        <v>43190</v>
      </c>
      <c r="BW5" s="210">
        <v>43281</v>
      </c>
      <c r="BX5" s="210">
        <v>43373</v>
      </c>
      <c r="BY5" s="211">
        <v>43435</v>
      </c>
      <c r="BZ5" s="212">
        <v>43555</v>
      </c>
      <c r="CA5" s="212">
        <v>43646</v>
      </c>
      <c r="CB5" s="212">
        <v>43738</v>
      </c>
      <c r="CC5" s="212">
        <v>43830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row>
    <row r="6" spans="1:104" ht="13" x14ac:dyDescent="0.3">
      <c r="A6" s="128" t="s">
        <v>1</v>
      </c>
      <c r="B6" s="9" t="s">
        <v>2</v>
      </c>
      <c r="C6" s="201"/>
      <c r="D6" s="199">
        <v>16557986.303736884</v>
      </c>
      <c r="E6" s="195">
        <v>24622971.761299647</v>
      </c>
      <c r="F6" s="195">
        <v>34369785.97661078</v>
      </c>
      <c r="G6" s="195">
        <v>52436440.379085995</v>
      </c>
      <c r="H6" s="195">
        <v>74652464.66058293</v>
      </c>
      <c r="I6" s="195">
        <v>91312321.502029434</v>
      </c>
      <c r="J6" s="191">
        <v>90875266.604270145</v>
      </c>
      <c r="K6" s="176">
        <v>97378962.598252892</v>
      </c>
      <c r="L6" s="176">
        <v>107084336.68475959</v>
      </c>
      <c r="M6" s="186">
        <v>113239077.4484677</v>
      </c>
      <c r="N6" s="185">
        <v>119138946.64050835</v>
      </c>
      <c r="O6" s="176">
        <v>119736140.15441802</v>
      </c>
      <c r="P6" s="176">
        <v>123360975.24412099</v>
      </c>
      <c r="Q6" s="186">
        <v>124900996.20497406</v>
      </c>
      <c r="R6" s="185">
        <v>125738335.35686013</v>
      </c>
      <c r="S6" s="176">
        <v>128900163.85814062</v>
      </c>
      <c r="T6" s="176">
        <v>128758264.9936246</v>
      </c>
      <c r="U6" s="186">
        <v>132137552.77402821</v>
      </c>
      <c r="V6" s="185">
        <v>139516345.54491985</v>
      </c>
      <c r="W6" s="176">
        <v>135693818.99768564</v>
      </c>
      <c r="X6" s="176">
        <v>138069478.77664834</v>
      </c>
      <c r="Y6" s="186">
        <v>144436909.00656983</v>
      </c>
      <c r="Z6" s="185">
        <v>148861981.023736</v>
      </c>
      <c r="AA6" s="176">
        <v>155283631.28898492</v>
      </c>
      <c r="AB6" s="176">
        <v>152000161.45380414</v>
      </c>
      <c r="AC6" s="186">
        <v>154845887.57777771</v>
      </c>
      <c r="AD6" s="185">
        <v>158452505.35769093</v>
      </c>
      <c r="AE6" s="176">
        <v>157059237.51904446</v>
      </c>
      <c r="AF6" s="176">
        <v>157603835.76033941</v>
      </c>
      <c r="AG6" s="186">
        <v>157782191.87687537</v>
      </c>
      <c r="AH6" s="185">
        <v>154743596.04161361</v>
      </c>
      <c r="AI6" s="176">
        <v>157217494.3349041</v>
      </c>
      <c r="AJ6" s="176">
        <v>165600247.71588135</v>
      </c>
      <c r="AK6" s="186">
        <v>173705995.09152097</v>
      </c>
      <c r="AL6" s="185">
        <v>184738070.97808054</v>
      </c>
      <c r="AM6" s="176">
        <v>178743665.08054042</v>
      </c>
      <c r="AN6" s="176">
        <v>173629962.60006726</v>
      </c>
      <c r="AO6" s="186">
        <v>192138228.59934238</v>
      </c>
      <c r="AP6" s="185">
        <v>186461320.64057422</v>
      </c>
      <c r="AQ6" s="176">
        <v>190581240.14509547</v>
      </c>
      <c r="AR6" s="176">
        <v>191135559.76441896</v>
      </c>
      <c r="AS6" s="186">
        <v>209124477.96185181</v>
      </c>
      <c r="AT6" s="185">
        <v>203287337.80454937</v>
      </c>
      <c r="AU6" s="176">
        <v>197130225.86685926</v>
      </c>
      <c r="AV6" s="176">
        <v>209376096.59181729</v>
      </c>
      <c r="AW6" s="186">
        <v>224612542.35486183</v>
      </c>
      <c r="AX6" s="185">
        <v>216108536.74141887</v>
      </c>
      <c r="AY6" s="176">
        <v>214612595.560332</v>
      </c>
      <c r="AZ6" s="176">
        <v>216207083.86359447</v>
      </c>
      <c r="BA6" s="186">
        <v>227933246.4024646</v>
      </c>
      <c r="BB6" s="185">
        <v>233860436.76662081</v>
      </c>
      <c r="BC6" s="176">
        <v>233072633.56314772</v>
      </c>
      <c r="BD6" s="176">
        <v>248021269.31046578</v>
      </c>
      <c r="BE6" s="186">
        <v>261683226.90775365</v>
      </c>
      <c r="BF6" s="185">
        <v>268963121.90055931</v>
      </c>
      <c r="BG6" s="176">
        <v>267453617.1288203</v>
      </c>
      <c r="BH6" s="176">
        <v>278316613.74640512</v>
      </c>
      <c r="BI6" s="186">
        <v>304392369.13933706</v>
      </c>
      <c r="BJ6" s="185">
        <v>316231586.33847284</v>
      </c>
      <c r="BK6" s="176">
        <v>321954253.19913805</v>
      </c>
      <c r="BL6" s="176">
        <v>360051986.97579712</v>
      </c>
      <c r="BM6" s="186">
        <v>358993516.14454055</v>
      </c>
      <c r="BN6" s="185">
        <v>369472130.67806125</v>
      </c>
      <c r="BO6" s="176">
        <v>376729538.87402141</v>
      </c>
      <c r="BP6" s="176">
        <v>382009792.46233624</v>
      </c>
      <c r="BQ6" s="186">
        <v>394117872.51310092</v>
      </c>
      <c r="BR6" s="185">
        <v>401059905.63347</v>
      </c>
      <c r="BS6" s="176">
        <v>406105125.36538655</v>
      </c>
      <c r="BT6" s="176">
        <v>419891154.05380452</v>
      </c>
      <c r="BU6" s="186">
        <v>426911124.59872627</v>
      </c>
      <c r="BV6" s="185">
        <v>429406326.09073138</v>
      </c>
      <c r="BW6" s="176">
        <v>452589734.97476161</v>
      </c>
      <c r="BX6" s="176">
        <v>470642493.58598709</v>
      </c>
      <c r="BY6" s="186">
        <v>487269119.3554123</v>
      </c>
      <c r="BZ6" s="185">
        <v>503523655.17529774</v>
      </c>
      <c r="CA6" s="185">
        <v>536906306.46721184</v>
      </c>
      <c r="CB6" s="185">
        <v>550585498.62135327</v>
      </c>
      <c r="CC6" s="185">
        <v>533683344.42917061</v>
      </c>
      <c r="CD6" s="185">
        <v>604328545.58857274</v>
      </c>
      <c r="CE6" s="185">
        <v>625286604.52205348</v>
      </c>
      <c r="CF6" s="185">
        <v>663509011.29716134</v>
      </c>
      <c r="CG6" s="185">
        <v>649352760.56916964</v>
      </c>
      <c r="CH6" s="185">
        <v>681998493.06421971</v>
      </c>
      <c r="CI6" s="185">
        <v>712227602.09827816</v>
      </c>
      <c r="CJ6" s="185">
        <v>731170263.55800319</v>
      </c>
      <c r="CK6" s="185">
        <v>751051455.47132504</v>
      </c>
      <c r="CL6" s="185">
        <v>759513094.37390673</v>
      </c>
      <c r="CM6" s="185">
        <v>795721860.68655896</v>
      </c>
      <c r="CN6" s="185">
        <v>848549719.49432516</v>
      </c>
      <c r="CO6" s="185">
        <v>894136587.03926539</v>
      </c>
      <c r="CP6" s="185">
        <v>905515670.66485167</v>
      </c>
      <c r="CQ6" s="185">
        <v>892079430.75601137</v>
      </c>
      <c r="CR6" s="185">
        <v>892602207.26481915</v>
      </c>
      <c r="CS6" s="185">
        <v>891882289.2345264</v>
      </c>
      <c r="CT6" s="185">
        <v>916946418.55165672</v>
      </c>
      <c r="CU6" s="185">
        <v>979835346.05373287</v>
      </c>
      <c r="CV6" s="185">
        <v>1002016879.5461525</v>
      </c>
      <c r="CW6" s="185">
        <v>1050873690.1427956</v>
      </c>
      <c r="CX6" s="185">
        <v>1062970067.1247294</v>
      </c>
      <c r="CY6" s="185">
        <v>1098314898.8937025</v>
      </c>
      <c r="CZ6" s="185">
        <v>1179159932.2958055</v>
      </c>
    </row>
    <row r="7" spans="1:104" x14ac:dyDescent="0.25">
      <c r="A7" s="202"/>
      <c r="B7" s="27" t="s">
        <v>38</v>
      </c>
      <c r="C7" s="198"/>
      <c r="D7" s="197">
        <v>9281960.3268839717</v>
      </c>
      <c r="E7" s="193">
        <v>14195902.386677857</v>
      </c>
      <c r="F7" s="193">
        <v>18696386.720748723</v>
      </c>
      <c r="G7" s="193">
        <v>29794057.019654866</v>
      </c>
      <c r="H7" s="193">
        <v>42717189.726253115</v>
      </c>
      <c r="I7" s="193">
        <v>49570184.184472591</v>
      </c>
      <c r="J7" s="189">
        <v>51858656.352802865</v>
      </c>
      <c r="K7" s="174">
        <v>55594056.183852136</v>
      </c>
      <c r="L7" s="174">
        <v>56600377.818171345</v>
      </c>
      <c r="M7" s="182">
        <v>61662043.464758269</v>
      </c>
      <c r="N7" s="181">
        <v>63496277.266700245</v>
      </c>
      <c r="O7" s="174">
        <v>65974999.706204079</v>
      </c>
      <c r="P7" s="174">
        <v>66212054.629168808</v>
      </c>
      <c r="Q7" s="182">
        <v>68090116.594139069</v>
      </c>
      <c r="R7" s="181">
        <v>70678619.456550807</v>
      </c>
      <c r="S7" s="174">
        <v>72741291.246191621</v>
      </c>
      <c r="T7" s="174">
        <v>73615144.147613347</v>
      </c>
      <c r="U7" s="182">
        <v>78782549.371816844</v>
      </c>
      <c r="V7" s="181">
        <v>86259422.995573089</v>
      </c>
      <c r="W7" s="174">
        <v>88062279.199405879</v>
      </c>
      <c r="X7" s="174">
        <v>91146777.841034114</v>
      </c>
      <c r="Y7" s="182">
        <v>96811229.164628178</v>
      </c>
      <c r="Z7" s="181">
        <v>102855248.2931426</v>
      </c>
      <c r="AA7" s="174">
        <v>103777930.14348152</v>
      </c>
      <c r="AB7" s="174">
        <v>99586829.477571085</v>
      </c>
      <c r="AC7" s="182">
        <v>102232886.74416184</v>
      </c>
      <c r="AD7" s="181">
        <v>108130163.29144144</v>
      </c>
      <c r="AE7" s="174">
        <v>110955632.46295241</v>
      </c>
      <c r="AF7" s="174">
        <v>110439504.05855951</v>
      </c>
      <c r="AG7" s="182">
        <v>110129389.55622208</v>
      </c>
      <c r="AH7" s="181">
        <v>110681319.02561453</v>
      </c>
      <c r="AI7" s="174">
        <v>111241381.14310797</v>
      </c>
      <c r="AJ7" s="174">
        <v>114431381.62071174</v>
      </c>
      <c r="AK7" s="182">
        <v>119112936.24843675</v>
      </c>
      <c r="AL7" s="181">
        <v>119862568.5811238</v>
      </c>
      <c r="AM7" s="174">
        <v>122161507.34253193</v>
      </c>
      <c r="AN7" s="174">
        <v>121747400.04531685</v>
      </c>
      <c r="AO7" s="182">
        <v>132443807.05746052</v>
      </c>
      <c r="AP7" s="181">
        <v>130919011.03508137</v>
      </c>
      <c r="AQ7" s="174">
        <v>133224943.21526693</v>
      </c>
      <c r="AR7" s="174">
        <v>135895177.89443678</v>
      </c>
      <c r="AS7" s="182">
        <v>149818423.66215679</v>
      </c>
      <c r="AT7" s="181">
        <v>144915063.24933791</v>
      </c>
      <c r="AU7" s="174">
        <v>142360188.38317105</v>
      </c>
      <c r="AV7" s="174">
        <v>147382217.79521155</v>
      </c>
      <c r="AW7" s="182">
        <v>160632250.61393031</v>
      </c>
      <c r="AX7" s="181">
        <v>156577997.54265836</v>
      </c>
      <c r="AY7" s="174">
        <v>155737921.55209413</v>
      </c>
      <c r="AZ7" s="174">
        <v>156000448.88181821</v>
      </c>
      <c r="BA7" s="182">
        <v>168414071.7932224</v>
      </c>
      <c r="BB7" s="181">
        <v>172036763.7049982</v>
      </c>
      <c r="BC7" s="174">
        <v>169085577.59085512</v>
      </c>
      <c r="BD7" s="174">
        <v>180069409.32056579</v>
      </c>
      <c r="BE7" s="182">
        <v>192964083.27628455</v>
      </c>
      <c r="BF7" s="181">
        <v>195339589.023684</v>
      </c>
      <c r="BG7" s="174">
        <v>197568472.7546072</v>
      </c>
      <c r="BH7" s="174">
        <v>204075428.01578933</v>
      </c>
      <c r="BI7" s="182">
        <v>214625137.13625067</v>
      </c>
      <c r="BJ7" s="181">
        <v>213782544.57293069</v>
      </c>
      <c r="BK7" s="174">
        <v>220091951.64932662</v>
      </c>
      <c r="BL7" s="174">
        <v>234661813.49604616</v>
      </c>
      <c r="BM7" s="182">
        <v>229403052.53288192</v>
      </c>
      <c r="BN7" s="181">
        <v>240067907.40105397</v>
      </c>
      <c r="BO7" s="174">
        <v>250609401.19002032</v>
      </c>
      <c r="BP7" s="174">
        <v>257811274.69223657</v>
      </c>
      <c r="BQ7" s="182">
        <v>260048085.10377496</v>
      </c>
      <c r="BR7" s="181">
        <v>269305303.75249714</v>
      </c>
      <c r="BS7" s="174">
        <v>267048818.68231419</v>
      </c>
      <c r="BT7" s="174">
        <v>279696345.33580953</v>
      </c>
      <c r="BU7" s="182">
        <v>284359000.15386045</v>
      </c>
      <c r="BV7" s="181">
        <v>292846999.42886966</v>
      </c>
      <c r="BW7" s="174">
        <v>309150672.34083235</v>
      </c>
      <c r="BX7" s="174">
        <v>324825880.38453513</v>
      </c>
      <c r="BY7" s="182">
        <v>323178772.15831602</v>
      </c>
      <c r="BZ7" s="181">
        <v>340106210.11800283</v>
      </c>
      <c r="CA7" s="181">
        <v>373643694.21601635</v>
      </c>
      <c r="CB7" s="181">
        <v>374531177.12691873</v>
      </c>
      <c r="CC7" s="181">
        <v>364175770.66269189</v>
      </c>
      <c r="CD7" s="181">
        <v>388873807.84026855</v>
      </c>
      <c r="CE7" s="181">
        <v>405557785.60872638</v>
      </c>
      <c r="CF7" s="181">
        <v>428621898.0995959</v>
      </c>
      <c r="CG7" s="181">
        <v>419606841.02586544</v>
      </c>
      <c r="CH7" s="181">
        <v>431858333.47063887</v>
      </c>
      <c r="CI7" s="181">
        <v>449450070.67243785</v>
      </c>
      <c r="CJ7" s="181">
        <v>463308029.24007285</v>
      </c>
      <c r="CK7" s="181">
        <v>458644647.19396919</v>
      </c>
      <c r="CL7" s="181">
        <v>485173944.3307029</v>
      </c>
      <c r="CM7" s="181">
        <v>493710801.46570855</v>
      </c>
      <c r="CN7" s="181">
        <v>516072204.65618551</v>
      </c>
      <c r="CO7" s="181">
        <v>528666313.51660997</v>
      </c>
      <c r="CP7" s="181">
        <v>549187006.2090416</v>
      </c>
      <c r="CQ7" s="181">
        <v>570810592.93090332</v>
      </c>
      <c r="CR7" s="181">
        <v>580264164.23630452</v>
      </c>
      <c r="CS7" s="181">
        <v>585174593.51605153</v>
      </c>
      <c r="CT7" s="181">
        <v>610217352.15664268</v>
      </c>
      <c r="CU7" s="181">
        <v>649584502.09014773</v>
      </c>
      <c r="CV7" s="181">
        <v>669063434.56949806</v>
      </c>
      <c r="CW7" s="181">
        <v>690665520.96330118</v>
      </c>
      <c r="CX7" s="181">
        <v>722626243.49475205</v>
      </c>
      <c r="CY7" s="181">
        <v>755026244.08389366</v>
      </c>
      <c r="CZ7" s="181">
        <v>812108718.1578666</v>
      </c>
    </row>
    <row r="8" spans="1:104" x14ac:dyDescent="0.25">
      <c r="A8" s="202"/>
      <c r="B8" s="27" t="s">
        <v>39</v>
      </c>
      <c r="C8" s="198"/>
      <c r="D8" s="197">
        <v>7276025.9768529115</v>
      </c>
      <c r="E8" s="193">
        <v>10427069.374621792</v>
      </c>
      <c r="F8" s="193">
        <v>15673399.255862059</v>
      </c>
      <c r="G8" s="193">
        <v>22642383.359431129</v>
      </c>
      <c r="H8" s="193">
        <v>31935274.934329815</v>
      </c>
      <c r="I8" s="193">
        <v>41742137.317556843</v>
      </c>
      <c r="J8" s="189">
        <v>39016610.25146728</v>
      </c>
      <c r="K8" s="174">
        <v>41784906.414400764</v>
      </c>
      <c r="L8" s="174">
        <v>50483958.86658825</v>
      </c>
      <c r="M8" s="182">
        <v>51577033.983709432</v>
      </c>
      <c r="N8" s="181">
        <v>55642669.373808101</v>
      </c>
      <c r="O8" s="174">
        <v>53761140.448213942</v>
      </c>
      <c r="P8" s="174">
        <v>57148920.614952177</v>
      </c>
      <c r="Q8" s="182">
        <v>56810879.610834986</v>
      </c>
      <c r="R8" s="181">
        <v>55059715.900309324</v>
      </c>
      <c r="S8" s="174">
        <v>56158872.611948997</v>
      </c>
      <c r="T8" s="174">
        <v>55143120.846011259</v>
      </c>
      <c r="U8" s="182">
        <v>53355003.402211376</v>
      </c>
      <c r="V8" s="181">
        <v>53256922.54934676</v>
      </c>
      <c r="W8" s="174">
        <v>47631539.79827977</v>
      </c>
      <c r="X8" s="174">
        <v>46922700.935614213</v>
      </c>
      <c r="Y8" s="182">
        <v>47625679.841941655</v>
      </c>
      <c r="Z8" s="181">
        <v>46006732.730593413</v>
      </c>
      <c r="AA8" s="174">
        <v>51505701.145503394</v>
      </c>
      <c r="AB8" s="174">
        <v>52413331.97623305</v>
      </c>
      <c r="AC8" s="182">
        <v>52613000.833615869</v>
      </c>
      <c r="AD8" s="181">
        <v>50322342.066249497</v>
      </c>
      <c r="AE8" s="174">
        <v>46103605.056092039</v>
      </c>
      <c r="AF8" s="174">
        <v>47164331.701779902</v>
      </c>
      <c r="AG8" s="182">
        <v>47652802.320653297</v>
      </c>
      <c r="AH8" s="181">
        <v>44062277.015999079</v>
      </c>
      <c r="AI8" s="174">
        <v>45976113.191796131</v>
      </c>
      <c r="AJ8" s="174">
        <v>51168866.095169611</v>
      </c>
      <c r="AK8" s="182">
        <v>54593058.843084231</v>
      </c>
      <c r="AL8" s="181">
        <v>64875502.396956749</v>
      </c>
      <c r="AM8" s="174">
        <v>56582157.738008477</v>
      </c>
      <c r="AN8" s="174">
        <v>51882562.554750405</v>
      </c>
      <c r="AO8" s="182">
        <v>59694421.541881852</v>
      </c>
      <c r="AP8" s="181">
        <v>55542309.60549283</v>
      </c>
      <c r="AQ8" s="174">
        <v>57356296.929828525</v>
      </c>
      <c r="AR8" s="174">
        <v>55240381.869982168</v>
      </c>
      <c r="AS8" s="182">
        <v>59306054.299695022</v>
      </c>
      <c r="AT8" s="181">
        <v>58372274.555211447</v>
      </c>
      <c r="AU8" s="174">
        <v>54770037.483688205</v>
      </c>
      <c r="AV8" s="174">
        <v>61993878.796605736</v>
      </c>
      <c r="AW8" s="182">
        <v>63980291.740931503</v>
      </c>
      <c r="AX8" s="181">
        <v>59530539.198760502</v>
      </c>
      <c r="AY8" s="174">
        <v>58874674.008237883</v>
      </c>
      <c r="AZ8" s="174">
        <v>60206634.98177626</v>
      </c>
      <c r="BA8" s="182">
        <v>59519174.609242193</v>
      </c>
      <c r="BB8" s="181">
        <v>61823673.061622627</v>
      </c>
      <c r="BC8" s="174">
        <v>63987055.972292602</v>
      </c>
      <c r="BD8" s="174">
        <v>67951859.989899993</v>
      </c>
      <c r="BE8" s="182">
        <v>68719143.631469116</v>
      </c>
      <c r="BF8" s="181">
        <v>73623532.876875296</v>
      </c>
      <c r="BG8" s="174">
        <v>69885144.374213114</v>
      </c>
      <c r="BH8" s="174">
        <v>74241185.730615795</v>
      </c>
      <c r="BI8" s="182">
        <v>89767232.003086373</v>
      </c>
      <c r="BJ8" s="181">
        <v>102449041.76554218</v>
      </c>
      <c r="BK8" s="174">
        <v>101862301.54981145</v>
      </c>
      <c r="BL8" s="174">
        <v>125390173.47975096</v>
      </c>
      <c r="BM8" s="182">
        <v>129590463.61165862</v>
      </c>
      <c r="BN8" s="181">
        <v>129404223.27700727</v>
      </c>
      <c r="BO8" s="174">
        <v>126120137.68400112</v>
      </c>
      <c r="BP8" s="174">
        <v>124198517.77009965</v>
      </c>
      <c r="BQ8" s="182">
        <v>134069787.40932594</v>
      </c>
      <c r="BR8" s="181">
        <v>131754601.88097288</v>
      </c>
      <c r="BS8" s="174">
        <v>139056306.68307236</v>
      </c>
      <c r="BT8" s="174">
        <v>140194808.71799496</v>
      </c>
      <c r="BU8" s="182">
        <v>142552124.44486585</v>
      </c>
      <c r="BV8" s="181">
        <v>136559326.66186175</v>
      </c>
      <c r="BW8" s="174">
        <v>143439062.63392922</v>
      </c>
      <c r="BX8" s="174">
        <v>145816613.20145193</v>
      </c>
      <c r="BY8" s="182">
        <v>164090347.19709629</v>
      </c>
      <c r="BZ8" s="181">
        <v>163417445.05729488</v>
      </c>
      <c r="CA8" s="181">
        <v>163262612.25119546</v>
      </c>
      <c r="CB8" s="181">
        <v>176054321.49443457</v>
      </c>
      <c r="CC8" s="181">
        <v>169507573.76647875</v>
      </c>
      <c r="CD8" s="181">
        <v>215454737.74830422</v>
      </c>
      <c r="CE8" s="181">
        <v>219728818.91332716</v>
      </c>
      <c r="CF8" s="181">
        <v>234887113.19756538</v>
      </c>
      <c r="CG8" s="181">
        <v>229745919.54330418</v>
      </c>
      <c r="CH8" s="181">
        <v>250140159.59358084</v>
      </c>
      <c r="CI8" s="181">
        <v>262777531.42584035</v>
      </c>
      <c r="CJ8" s="181">
        <v>267862234.31793031</v>
      </c>
      <c r="CK8" s="181">
        <v>292406808.27735585</v>
      </c>
      <c r="CL8" s="181">
        <v>274339150.04320383</v>
      </c>
      <c r="CM8" s="181">
        <v>302011059.22085047</v>
      </c>
      <c r="CN8" s="181">
        <v>332477514.83813965</v>
      </c>
      <c r="CO8" s="181">
        <v>365470273.52265549</v>
      </c>
      <c r="CP8" s="181">
        <v>356328664.45581001</v>
      </c>
      <c r="CQ8" s="181">
        <v>321268837.82510805</v>
      </c>
      <c r="CR8" s="181">
        <v>312338043.02851456</v>
      </c>
      <c r="CS8" s="181">
        <v>306707695.71847492</v>
      </c>
      <c r="CT8" s="181">
        <v>306729066.39501399</v>
      </c>
      <c r="CU8" s="181">
        <v>330250843.96358514</v>
      </c>
      <c r="CV8" s="181">
        <v>332953444.97665441</v>
      </c>
      <c r="CW8" s="181">
        <v>360208169.17949432</v>
      </c>
      <c r="CX8" s="181">
        <v>340343823.62997729</v>
      </c>
      <c r="CY8" s="181">
        <v>343288654.80980879</v>
      </c>
      <c r="CZ8" s="181">
        <v>367051214.13793886</v>
      </c>
    </row>
    <row r="9" spans="1:104" ht="2.25" customHeight="1" x14ac:dyDescent="0.25">
      <c r="A9" s="202"/>
      <c r="B9" s="27"/>
      <c r="C9" s="198"/>
      <c r="D9" s="198"/>
      <c r="E9" s="194"/>
      <c r="F9" s="194"/>
      <c r="G9" s="194"/>
      <c r="H9" s="194"/>
      <c r="I9" s="194"/>
      <c r="J9" s="190"/>
      <c r="K9" s="175"/>
      <c r="L9" s="175"/>
      <c r="M9" s="184"/>
      <c r="N9" s="183"/>
      <c r="O9" s="175"/>
      <c r="P9" s="175"/>
      <c r="Q9" s="184"/>
      <c r="R9" s="183"/>
      <c r="S9" s="175"/>
      <c r="T9" s="175"/>
      <c r="U9" s="184"/>
      <c r="V9" s="183"/>
      <c r="W9" s="175"/>
      <c r="X9" s="175"/>
      <c r="Y9" s="184"/>
      <c r="Z9" s="183"/>
      <c r="AA9" s="175"/>
      <c r="AB9" s="175"/>
      <c r="AC9" s="184"/>
      <c r="AD9" s="183"/>
      <c r="AE9" s="175"/>
      <c r="AF9" s="175"/>
      <c r="AG9" s="184"/>
      <c r="AH9" s="183"/>
      <c r="AI9" s="175"/>
      <c r="AJ9" s="175"/>
      <c r="AK9" s="184"/>
      <c r="AL9" s="183"/>
      <c r="AM9" s="175"/>
      <c r="AN9" s="175"/>
      <c r="AO9" s="184"/>
      <c r="AP9" s="183"/>
      <c r="AQ9" s="175"/>
      <c r="AR9" s="175"/>
      <c r="AS9" s="184"/>
      <c r="AT9" s="183"/>
      <c r="AU9" s="175"/>
      <c r="AV9" s="175"/>
      <c r="AW9" s="184"/>
      <c r="AX9" s="183"/>
      <c r="AY9" s="175"/>
      <c r="AZ9" s="175"/>
      <c r="BA9" s="184"/>
      <c r="BB9" s="183"/>
      <c r="BC9" s="175"/>
      <c r="BD9" s="175"/>
      <c r="BE9" s="184"/>
      <c r="BF9" s="183"/>
      <c r="BG9" s="175"/>
      <c r="BH9" s="175"/>
      <c r="BI9" s="184"/>
      <c r="BJ9" s="183"/>
      <c r="BK9" s="175"/>
      <c r="BL9" s="175"/>
      <c r="BM9" s="184"/>
      <c r="BN9" s="183"/>
      <c r="BO9" s="175"/>
      <c r="BP9" s="175"/>
      <c r="BQ9" s="184"/>
      <c r="BR9" s="183"/>
      <c r="BS9" s="175"/>
      <c r="BT9" s="175"/>
      <c r="BU9" s="184"/>
      <c r="BV9" s="183"/>
      <c r="BW9" s="175"/>
      <c r="BX9" s="175"/>
      <c r="BY9" s="184"/>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row>
    <row r="10" spans="1:104" ht="13" x14ac:dyDescent="0.3">
      <c r="A10" s="128" t="s">
        <v>10</v>
      </c>
      <c r="B10" s="9" t="s">
        <v>35</v>
      </c>
      <c r="C10" s="201"/>
      <c r="D10" s="199">
        <v>2320595.3216307908</v>
      </c>
      <c r="E10" s="195">
        <v>3873278.9813670134</v>
      </c>
      <c r="F10" s="195">
        <v>4308476.5997727374</v>
      </c>
      <c r="G10" s="195">
        <v>5267351.404497603</v>
      </c>
      <c r="H10" s="195">
        <v>6323506.8259762824</v>
      </c>
      <c r="I10" s="195">
        <v>7680315.4083755817</v>
      </c>
      <c r="J10" s="191">
        <v>7605009.4410636947</v>
      </c>
      <c r="K10" s="176">
        <v>7391702.7874374352</v>
      </c>
      <c r="L10" s="176">
        <v>7094437.931727916</v>
      </c>
      <c r="M10" s="186">
        <v>7636791.3572602384</v>
      </c>
      <c r="N10" s="185">
        <v>7360967.3615407674</v>
      </c>
      <c r="O10" s="176">
        <v>7134611.1553500667</v>
      </c>
      <c r="P10" s="176">
        <v>6610140.8780274848</v>
      </c>
      <c r="Q10" s="186">
        <v>6565745.4454335123</v>
      </c>
      <c r="R10" s="185">
        <v>6026614.4373521227</v>
      </c>
      <c r="S10" s="176">
        <v>5818861.1184412092</v>
      </c>
      <c r="T10" s="176">
        <v>5696377.107274632</v>
      </c>
      <c r="U10" s="186">
        <v>5422497.4449537164</v>
      </c>
      <c r="V10" s="185">
        <v>5659839.5538477022</v>
      </c>
      <c r="W10" s="176">
        <v>5583659.0773237245</v>
      </c>
      <c r="X10" s="176">
        <v>5627022.0178426327</v>
      </c>
      <c r="Y10" s="186">
        <v>5852958.6640772875</v>
      </c>
      <c r="Z10" s="185">
        <v>5884760.8256331021</v>
      </c>
      <c r="AA10" s="176">
        <v>5874722.2104385151</v>
      </c>
      <c r="AB10" s="176">
        <v>5953508.691293817</v>
      </c>
      <c r="AC10" s="186">
        <v>5920979.0656127296</v>
      </c>
      <c r="AD10" s="185">
        <v>6119802.6895341389</v>
      </c>
      <c r="AE10" s="176">
        <v>6257672.3030585796</v>
      </c>
      <c r="AF10" s="176">
        <v>7090052.0853172382</v>
      </c>
      <c r="AG10" s="186">
        <v>7022788.671106182</v>
      </c>
      <c r="AH10" s="185">
        <v>6922081.7570482716</v>
      </c>
      <c r="AI10" s="176">
        <v>6901371.5650331732</v>
      </c>
      <c r="AJ10" s="176">
        <v>6929000.2985834097</v>
      </c>
      <c r="AK10" s="186">
        <v>6787342.438109234</v>
      </c>
      <c r="AL10" s="185">
        <v>6940689.8046057085</v>
      </c>
      <c r="AM10" s="176">
        <v>6812849.3122898825</v>
      </c>
      <c r="AN10" s="176">
        <v>6601168.1842841664</v>
      </c>
      <c r="AO10" s="186">
        <v>7424683.511570856</v>
      </c>
      <c r="AP10" s="185">
        <v>18427301.79306579</v>
      </c>
      <c r="AQ10" s="176">
        <v>16371046.494401218</v>
      </c>
      <c r="AR10" s="176">
        <v>14582995.564403145</v>
      </c>
      <c r="AS10" s="186">
        <v>9336713.5470445864</v>
      </c>
      <c r="AT10" s="185">
        <v>9545255.862452507</v>
      </c>
      <c r="AU10" s="176">
        <v>9743785.2518877704</v>
      </c>
      <c r="AV10" s="176">
        <v>9953018.8356292285</v>
      </c>
      <c r="AW10" s="186">
        <v>10600842.881283876</v>
      </c>
      <c r="AX10" s="185">
        <v>10236495.883513328</v>
      </c>
      <c r="AY10" s="176">
        <v>10001067.046705155</v>
      </c>
      <c r="AZ10" s="176">
        <v>9820046.5507919621</v>
      </c>
      <c r="BA10" s="186">
        <v>9938250.2290290631</v>
      </c>
      <c r="BB10" s="185">
        <v>9759769.254153518</v>
      </c>
      <c r="BC10" s="176">
        <v>9980996.9375426415</v>
      </c>
      <c r="BD10" s="176">
        <v>10035035.269297075</v>
      </c>
      <c r="BE10" s="186">
        <v>10272304.54469699</v>
      </c>
      <c r="BF10" s="185">
        <v>10391806.522305954</v>
      </c>
      <c r="BG10" s="176">
        <v>10328343.289816914</v>
      </c>
      <c r="BH10" s="176">
        <v>10197152.257324046</v>
      </c>
      <c r="BI10" s="186">
        <v>10800176.003973916</v>
      </c>
      <c r="BJ10" s="185">
        <v>11229704.480128746</v>
      </c>
      <c r="BK10" s="176">
        <v>11403875.843636315</v>
      </c>
      <c r="BL10" s="176">
        <v>11966259.930707062</v>
      </c>
      <c r="BM10" s="186">
        <v>12509328.058898721</v>
      </c>
      <c r="BN10" s="185">
        <v>12303271.933496989</v>
      </c>
      <c r="BO10" s="176">
        <v>10952237.050788127</v>
      </c>
      <c r="BP10" s="176">
        <v>11912470.714724248</v>
      </c>
      <c r="BQ10" s="186">
        <v>12111759.18065883</v>
      </c>
      <c r="BR10" s="185">
        <v>11678336.235980224</v>
      </c>
      <c r="BS10" s="176">
        <v>12000705.319091978</v>
      </c>
      <c r="BT10" s="176">
        <v>12133848.766764829</v>
      </c>
      <c r="BU10" s="186">
        <v>12933275.946468439</v>
      </c>
      <c r="BV10" s="185">
        <v>11353427.78350034</v>
      </c>
      <c r="BW10" s="176">
        <v>11753953.230186459</v>
      </c>
      <c r="BX10" s="176">
        <v>11820425.040306427</v>
      </c>
      <c r="BY10" s="186">
        <v>13054772.048154218</v>
      </c>
      <c r="BZ10" s="185">
        <v>13332293.080178171</v>
      </c>
      <c r="CA10" s="185">
        <v>13986220.042976357</v>
      </c>
      <c r="CB10" s="185">
        <v>14844561.228578618</v>
      </c>
      <c r="CC10" s="185">
        <v>16903565.33868254</v>
      </c>
      <c r="CD10" s="185">
        <v>17485895.886211731</v>
      </c>
      <c r="CE10" s="185">
        <v>16683555.19404598</v>
      </c>
      <c r="CF10" s="185">
        <v>17598312.190131318</v>
      </c>
      <c r="CG10" s="185">
        <v>17846029.479555279</v>
      </c>
      <c r="CH10" s="185">
        <v>17602737.113719638</v>
      </c>
      <c r="CI10" s="185">
        <v>17681364.566478677</v>
      </c>
      <c r="CJ10" s="185">
        <v>18277321.654150203</v>
      </c>
      <c r="CK10" s="185">
        <v>21114679.070390593</v>
      </c>
      <c r="CL10" s="185">
        <v>22586459.485763788</v>
      </c>
      <c r="CM10" s="185">
        <v>22049910.466181803</v>
      </c>
      <c r="CN10" s="185">
        <v>25705282.508720309</v>
      </c>
      <c r="CO10" s="185">
        <v>26027817.97194529</v>
      </c>
      <c r="CP10" s="185">
        <v>26023277.963423137</v>
      </c>
      <c r="CQ10" s="185">
        <v>28259816.549267504</v>
      </c>
      <c r="CR10" s="185">
        <v>28622047.306934398</v>
      </c>
      <c r="CS10" s="185">
        <v>32620500.428463109</v>
      </c>
      <c r="CT10" s="185">
        <v>33340295.235751875</v>
      </c>
      <c r="CU10" s="185">
        <v>25932841.601947054</v>
      </c>
      <c r="CV10" s="185">
        <v>31353830.850504555</v>
      </c>
      <c r="CW10" s="185">
        <v>33606064.882225052</v>
      </c>
      <c r="CX10" s="185">
        <v>40410323.376612447</v>
      </c>
      <c r="CY10" s="185">
        <v>41868593.945221201</v>
      </c>
      <c r="CZ10" s="185">
        <v>42910272.224102385</v>
      </c>
    </row>
    <row r="11" spans="1:104" x14ac:dyDescent="0.25">
      <c r="A11" s="202"/>
      <c r="B11" s="27" t="s">
        <v>38</v>
      </c>
      <c r="C11" s="198"/>
      <c r="D11" s="197">
        <v>2203118.10202485</v>
      </c>
      <c r="E11" s="193">
        <v>3483173.2642709999</v>
      </c>
      <c r="F11" s="193">
        <v>3721787.6623740303</v>
      </c>
      <c r="G11" s="193">
        <v>4554565.2578299586</v>
      </c>
      <c r="H11" s="193">
        <v>5576402.1440336592</v>
      </c>
      <c r="I11" s="193">
        <v>6637889.7116358904</v>
      </c>
      <c r="J11" s="189">
        <v>6567857.1688756011</v>
      </c>
      <c r="K11" s="174">
        <v>6289472.8072455535</v>
      </c>
      <c r="L11" s="174">
        <v>5774661.689831472</v>
      </c>
      <c r="M11" s="182">
        <v>6408344.8054230995</v>
      </c>
      <c r="N11" s="181">
        <v>6084671.1421305425</v>
      </c>
      <c r="O11" s="174">
        <v>5850643.1931859665</v>
      </c>
      <c r="P11" s="174">
        <v>5241583.1641677823</v>
      </c>
      <c r="Q11" s="182">
        <v>5365417.4182273094</v>
      </c>
      <c r="R11" s="181">
        <v>4831645.8869597111</v>
      </c>
      <c r="S11" s="174">
        <v>4586199.486189235</v>
      </c>
      <c r="T11" s="174">
        <v>4494932.7546965955</v>
      </c>
      <c r="U11" s="182">
        <v>4409963.2555051493</v>
      </c>
      <c r="V11" s="181">
        <v>4620829.5262831533</v>
      </c>
      <c r="W11" s="174">
        <v>4577583.4411711991</v>
      </c>
      <c r="X11" s="174">
        <v>4606416.0222754339</v>
      </c>
      <c r="Y11" s="182">
        <v>4857097.138220001</v>
      </c>
      <c r="Z11" s="181">
        <v>4890162.2554122619</v>
      </c>
      <c r="AA11" s="174">
        <v>4714215.6580379633</v>
      </c>
      <c r="AB11" s="174">
        <v>4865060.4689810704</v>
      </c>
      <c r="AC11" s="182">
        <v>5132551.9364604</v>
      </c>
      <c r="AD11" s="181">
        <v>5340545.3314094879</v>
      </c>
      <c r="AE11" s="174">
        <v>5556174.4975815928</v>
      </c>
      <c r="AF11" s="174">
        <v>5701635.4813665412</v>
      </c>
      <c r="AG11" s="182">
        <v>5587920.0988827003</v>
      </c>
      <c r="AH11" s="181">
        <v>5494953.0266138315</v>
      </c>
      <c r="AI11" s="174">
        <v>5449181.7427400099</v>
      </c>
      <c r="AJ11" s="174">
        <v>5398248.5510776406</v>
      </c>
      <c r="AK11" s="182">
        <v>5228265.0105058998</v>
      </c>
      <c r="AL11" s="181">
        <v>5288338.0382172111</v>
      </c>
      <c r="AM11" s="174">
        <v>5316941.6894366601</v>
      </c>
      <c r="AN11" s="174">
        <v>5186236.0884022666</v>
      </c>
      <c r="AO11" s="182">
        <v>5861663.9514683997</v>
      </c>
      <c r="AP11" s="181">
        <v>16832925.238702059</v>
      </c>
      <c r="AQ11" s="174">
        <v>14803909.610337213</v>
      </c>
      <c r="AR11" s="174">
        <v>13080017.087085187</v>
      </c>
      <c r="AS11" s="182">
        <v>7726437.6033700015</v>
      </c>
      <c r="AT11" s="181">
        <v>7969043.1839189101</v>
      </c>
      <c r="AU11" s="174">
        <v>8083403.7563150115</v>
      </c>
      <c r="AV11" s="174">
        <v>8253513.8288893048</v>
      </c>
      <c r="AW11" s="182">
        <v>8655504.5035416223</v>
      </c>
      <c r="AX11" s="181">
        <v>8474161.7829209268</v>
      </c>
      <c r="AY11" s="174">
        <v>8183489.251715865</v>
      </c>
      <c r="AZ11" s="174">
        <v>8004734.6154283211</v>
      </c>
      <c r="BA11" s="182">
        <v>8146218.8669280512</v>
      </c>
      <c r="BB11" s="181">
        <v>7959329.723077694</v>
      </c>
      <c r="BC11" s="174">
        <v>8112660.5195478611</v>
      </c>
      <c r="BD11" s="174">
        <v>8072514.3440472661</v>
      </c>
      <c r="BE11" s="182">
        <v>8305563.5193816414</v>
      </c>
      <c r="BF11" s="181">
        <v>8420341.5836781673</v>
      </c>
      <c r="BG11" s="174">
        <v>8412143.9667947553</v>
      </c>
      <c r="BH11" s="174">
        <v>8202859.1776990797</v>
      </c>
      <c r="BI11" s="182">
        <v>8570749.444250321</v>
      </c>
      <c r="BJ11" s="181">
        <v>8895407.709312031</v>
      </c>
      <c r="BK11" s="174">
        <v>9095761.8771735169</v>
      </c>
      <c r="BL11" s="174">
        <v>9340531.6355178878</v>
      </c>
      <c r="BM11" s="182">
        <v>9740626.6780299209</v>
      </c>
      <c r="BN11" s="181">
        <v>9652347.0468150489</v>
      </c>
      <c r="BO11" s="174">
        <v>8369560.3002525661</v>
      </c>
      <c r="BP11" s="174">
        <v>9415603.5408252738</v>
      </c>
      <c r="BQ11" s="182">
        <v>9682841.3728818521</v>
      </c>
      <c r="BR11" s="181">
        <v>9221846.9666002411</v>
      </c>
      <c r="BS11" s="174">
        <v>9517385.955015434</v>
      </c>
      <c r="BT11" s="174">
        <v>9693090.0241651889</v>
      </c>
      <c r="BU11" s="182">
        <v>10452606.672719</v>
      </c>
      <c r="BV11" s="181">
        <v>9055845.1716523822</v>
      </c>
      <c r="BW11" s="174">
        <v>9294735.7466526907</v>
      </c>
      <c r="BX11" s="174">
        <v>9426402.7669254467</v>
      </c>
      <c r="BY11" s="182">
        <v>10502927.861071749</v>
      </c>
      <c r="BZ11" s="181">
        <v>10823955.828635154</v>
      </c>
      <c r="CA11" s="181">
        <v>11420190.809320301</v>
      </c>
      <c r="CB11" s="181">
        <v>11908290.851805387</v>
      </c>
      <c r="CC11" s="181">
        <v>14382949.795903169</v>
      </c>
      <c r="CD11" s="181">
        <v>14579432.77987143</v>
      </c>
      <c r="CE11" s="181">
        <v>14006342.877050525</v>
      </c>
      <c r="CF11" s="181">
        <v>14918981.000447925</v>
      </c>
      <c r="CG11" s="181">
        <v>15440185.78288883</v>
      </c>
      <c r="CH11" s="181">
        <v>15125216.232415698</v>
      </c>
      <c r="CI11" s="181">
        <v>15226992.622952525</v>
      </c>
      <c r="CJ11" s="181">
        <v>15086798.592241026</v>
      </c>
      <c r="CK11" s="181">
        <v>16974335.245706111</v>
      </c>
      <c r="CL11" s="181">
        <v>18505100.122210588</v>
      </c>
      <c r="CM11" s="181">
        <v>17694750.376026925</v>
      </c>
      <c r="CN11" s="181">
        <v>21260344.648287896</v>
      </c>
      <c r="CO11" s="181">
        <v>21976898.998624984</v>
      </c>
      <c r="CP11" s="181">
        <v>20984645.106630102</v>
      </c>
      <c r="CQ11" s="181">
        <v>23748626.104049489</v>
      </c>
      <c r="CR11" s="181">
        <v>24222872.599440008</v>
      </c>
      <c r="CS11" s="181">
        <v>28171435.130425613</v>
      </c>
      <c r="CT11" s="181">
        <v>28498254.762187351</v>
      </c>
      <c r="CU11" s="181">
        <v>21114766.1521498</v>
      </c>
      <c r="CV11" s="181">
        <v>26529351.267655976</v>
      </c>
      <c r="CW11" s="181">
        <v>28831669.0622354</v>
      </c>
      <c r="CX11" s="181">
        <v>35871027.851070598</v>
      </c>
      <c r="CY11" s="181">
        <v>37507935.919844829</v>
      </c>
      <c r="CZ11" s="181">
        <v>38634617.417497344</v>
      </c>
    </row>
    <row r="12" spans="1:104" x14ac:dyDescent="0.25">
      <c r="A12" s="202"/>
      <c r="B12" s="27" t="s">
        <v>39</v>
      </c>
      <c r="C12" s="198"/>
      <c r="D12" s="197">
        <v>117477.21960594089</v>
      </c>
      <c r="E12" s="193">
        <v>390105.71709601342</v>
      </c>
      <c r="F12" s="193">
        <v>586688.93739870703</v>
      </c>
      <c r="G12" s="193">
        <v>712786.14666764485</v>
      </c>
      <c r="H12" s="193">
        <v>747104.68194262323</v>
      </c>
      <c r="I12" s="193">
        <v>1042425.6967396908</v>
      </c>
      <c r="J12" s="189">
        <v>1037152.2721880937</v>
      </c>
      <c r="K12" s="174">
        <v>1102229.9801918818</v>
      </c>
      <c r="L12" s="174">
        <v>1319776.2418964438</v>
      </c>
      <c r="M12" s="182">
        <v>1228446.5518371384</v>
      </c>
      <c r="N12" s="181">
        <v>1276296.2194102251</v>
      </c>
      <c r="O12" s="174">
        <v>1283967.9621641005</v>
      </c>
      <c r="P12" s="174">
        <v>1368557.7138597022</v>
      </c>
      <c r="Q12" s="182">
        <v>1200328.027206203</v>
      </c>
      <c r="R12" s="181">
        <v>1194968.5503924119</v>
      </c>
      <c r="S12" s="174">
        <v>1232661.6322519747</v>
      </c>
      <c r="T12" s="174">
        <v>1201444.3525780363</v>
      </c>
      <c r="U12" s="182">
        <v>1012534.1894485675</v>
      </c>
      <c r="V12" s="181">
        <v>1039010.0275645489</v>
      </c>
      <c r="W12" s="174">
        <v>1006075.6361525257</v>
      </c>
      <c r="X12" s="174">
        <v>1020605.9955671992</v>
      </c>
      <c r="Y12" s="182">
        <v>995861.52585728699</v>
      </c>
      <c r="Z12" s="181">
        <v>994598.57022084016</v>
      </c>
      <c r="AA12" s="174">
        <v>1160506.552400552</v>
      </c>
      <c r="AB12" s="174">
        <v>1088448.222312747</v>
      </c>
      <c r="AC12" s="182">
        <v>788427.12915232987</v>
      </c>
      <c r="AD12" s="181">
        <v>779257.35812465113</v>
      </c>
      <c r="AE12" s="174">
        <v>701497.80547698634</v>
      </c>
      <c r="AF12" s="174">
        <v>1388416.6039506968</v>
      </c>
      <c r="AG12" s="182">
        <v>1434868.572223482</v>
      </c>
      <c r="AH12" s="181">
        <v>1427128.7304344401</v>
      </c>
      <c r="AI12" s="174">
        <v>1452189.822293163</v>
      </c>
      <c r="AJ12" s="174">
        <v>1530751.7475057694</v>
      </c>
      <c r="AK12" s="182">
        <v>1559077.4276033342</v>
      </c>
      <c r="AL12" s="181">
        <v>1652351.7663884973</v>
      </c>
      <c r="AM12" s="174">
        <v>1495907.6228532218</v>
      </c>
      <c r="AN12" s="174">
        <v>1414932.0958819001</v>
      </c>
      <c r="AO12" s="182">
        <v>1563019.5601024558</v>
      </c>
      <c r="AP12" s="181">
        <v>1594376.5543637322</v>
      </c>
      <c r="AQ12" s="174">
        <v>1567136.8840640062</v>
      </c>
      <c r="AR12" s="174">
        <v>1502978.4773179572</v>
      </c>
      <c r="AS12" s="182">
        <v>1610275.9436745851</v>
      </c>
      <c r="AT12" s="181">
        <v>1576212.6785335974</v>
      </c>
      <c r="AU12" s="174">
        <v>1660381.4955727586</v>
      </c>
      <c r="AV12" s="174">
        <v>1699505.0067399247</v>
      </c>
      <c r="AW12" s="182">
        <v>1945338.3777422532</v>
      </c>
      <c r="AX12" s="181">
        <v>1762334.1005924011</v>
      </c>
      <c r="AY12" s="174">
        <v>1817577.7949892899</v>
      </c>
      <c r="AZ12" s="174">
        <v>1815311.9353636408</v>
      </c>
      <c r="BA12" s="182">
        <v>1792031.3621010119</v>
      </c>
      <c r="BB12" s="181">
        <v>1800439.5310758243</v>
      </c>
      <c r="BC12" s="174">
        <v>1868336.41799478</v>
      </c>
      <c r="BD12" s="174">
        <v>1962520.9252498094</v>
      </c>
      <c r="BE12" s="182">
        <v>1966741.0253153481</v>
      </c>
      <c r="BF12" s="181">
        <v>1971464.9386277862</v>
      </c>
      <c r="BG12" s="174">
        <v>1916199.3230221595</v>
      </c>
      <c r="BH12" s="174">
        <v>1994293.0796249665</v>
      </c>
      <c r="BI12" s="182">
        <v>2229426.5597235952</v>
      </c>
      <c r="BJ12" s="181">
        <v>2334296.770816715</v>
      </c>
      <c r="BK12" s="174">
        <v>2308113.9664627989</v>
      </c>
      <c r="BL12" s="174">
        <v>2625728.2951891744</v>
      </c>
      <c r="BM12" s="182">
        <v>2768701.3808687995</v>
      </c>
      <c r="BN12" s="181">
        <v>2650924.8866819395</v>
      </c>
      <c r="BO12" s="174">
        <v>2582676.7505355598</v>
      </c>
      <c r="BP12" s="174">
        <v>2496867.1738989744</v>
      </c>
      <c r="BQ12" s="182">
        <v>2428917.8077769787</v>
      </c>
      <c r="BR12" s="181">
        <v>2456489.2693799832</v>
      </c>
      <c r="BS12" s="174">
        <v>2483319.3640765436</v>
      </c>
      <c r="BT12" s="174">
        <v>2440758.74259964</v>
      </c>
      <c r="BU12" s="182">
        <v>2480669.27374944</v>
      </c>
      <c r="BV12" s="181">
        <v>2297582.6118479581</v>
      </c>
      <c r="BW12" s="174">
        <v>2459217.4835337684</v>
      </c>
      <c r="BX12" s="174">
        <v>2394022.2733809804</v>
      </c>
      <c r="BY12" s="182">
        <v>2551844.1870824699</v>
      </c>
      <c r="BZ12" s="181">
        <v>2508337.2515430171</v>
      </c>
      <c r="CA12" s="181">
        <v>2566029.2336560558</v>
      </c>
      <c r="CB12" s="181">
        <v>2936270.3767732312</v>
      </c>
      <c r="CC12" s="181">
        <v>2520615.5427793697</v>
      </c>
      <c r="CD12" s="181">
        <v>2906463.1063403022</v>
      </c>
      <c r="CE12" s="181">
        <v>2677212.3169954545</v>
      </c>
      <c r="CF12" s="181">
        <v>2679331.1896833926</v>
      </c>
      <c r="CG12" s="181">
        <v>2405843.6966664502</v>
      </c>
      <c r="CH12" s="181">
        <v>2477520.88130394</v>
      </c>
      <c r="CI12" s="181">
        <v>2454371.9435261535</v>
      </c>
      <c r="CJ12" s="181">
        <v>3190523.0619091778</v>
      </c>
      <c r="CK12" s="181">
        <v>4140343.8246844821</v>
      </c>
      <c r="CL12" s="181">
        <v>4081359.3635531999</v>
      </c>
      <c r="CM12" s="181">
        <v>4355160.0901548779</v>
      </c>
      <c r="CN12" s="181">
        <v>4444937.8604324143</v>
      </c>
      <c r="CO12" s="181">
        <v>4050918.9733203058</v>
      </c>
      <c r="CP12" s="181">
        <v>5038632.8567930358</v>
      </c>
      <c r="CQ12" s="181">
        <v>4511190.4452180164</v>
      </c>
      <c r="CR12" s="181">
        <v>4399174.7074943883</v>
      </c>
      <c r="CS12" s="181">
        <v>4449065.2980374973</v>
      </c>
      <c r="CT12" s="181">
        <v>4842040.4735645251</v>
      </c>
      <c r="CU12" s="181">
        <v>4818075.4497972559</v>
      </c>
      <c r="CV12" s="181">
        <v>4824479.5828485768</v>
      </c>
      <c r="CW12" s="181">
        <v>4774395.8199896505</v>
      </c>
      <c r="CX12" s="181">
        <v>4539295.5255418494</v>
      </c>
      <c r="CY12" s="181">
        <v>4360658.0253763692</v>
      </c>
      <c r="CZ12" s="181">
        <v>4275654.806605041</v>
      </c>
    </row>
    <row r="13" spans="1:104" ht="2.25" customHeight="1" x14ac:dyDescent="0.25">
      <c r="A13" s="202"/>
      <c r="B13" s="27"/>
      <c r="C13" s="198"/>
      <c r="D13" s="198"/>
      <c r="E13" s="194"/>
      <c r="F13" s="194"/>
      <c r="G13" s="194"/>
      <c r="H13" s="194"/>
      <c r="I13" s="194"/>
      <c r="J13" s="190"/>
      <c r="K13" s="175"/>
      <c r="L13" s="175"/>
      <c r="M13" s="184"/>
      <c r="N13" s="183"/>
      <c r="O13" s="175"/>
      <c r="P13" s="175"/>
      <c r="Q13" s="184"/>
      <c r="R13" s="183"/>
      <c r="S13" s="175"/>
      <c r="T13" s="175"/>
      <c r="U13" s="184"/>
      <c r="V13" s="183"/>
      <c r="W13" s="175"/>
      <c r="X13" s="175"/>
      <c r="Y13" s="184"/>
      <c r="Z13" s="183"/>
      <c r="AA13" s="175"/>
      <c r="AB13" s="175"/>
      <c r="AC13" s="184"/>
      <c r="AD13" s="183"/>
      <c r="AE13" s="175"/>
      <c r="AF13" s="175"/>
      <c r="AG13" s="184"/>
      <c r="AH13" s="183"/>
      <c r="AI13" s="175"/>
      <c r="AJ13" s="175"/>
      <c r="AK13" s="184"/>
      <c r="AL13" s="183"/>
      <c r="AM13" s="175"/>
      <c r="AN13" s="175"/>
      <c r="AO13" s="184"/>
      <c r="AP13" s="183"/>
      <c r="AQ13" s="175"/>
      <c r="AR13" s="175"/>
      <c r="AS13" s="184"/>
      <c r="AT13" s="183"/>
      <c r="AU13" s="175"/>
      <c r="AV13" s="175"/>
      <c r="AW13" s="184"/>
      <c r="AX13" s="183"/>
      <c r="AY13" s="175"/>
      <c r="AZ13" s="175"/>
      <c r="BA13" s="184"/>
      <c r="BB13" s="183"/>
      <c r="BC13" s="175"/>
      <c r="BD13" s="175"/>
      <c r="BE13" s="184"/>
      <c r="BF13" s="183"/>
      <c r="BG13" s="175"/>
      <c r="BH13" s="175"/>
      <c r="BI13" s="184"/>
      <c r="BJ13" s="183"/>
      <c r="BK13" s="175"/>
      <c r="BL13" s="175"/>
      <c r="BM13" s="184"/>
      <c r="BN13" s="183"/>
      <c r="BO13" s="175"/>
      <c r="BP13" s="175"/>
      <c r="BQ13" s="184"/>
      <c r="BR13" s="183"/>
      <c r="BS13" s="175"/>
      <c r="BT13" s="175"/>
      <c r="BU13" s="184"/>
      <c r="BV13" s="183"/>
      <c r="BW13" s="175"/>
      <c r="BX13" s="175"/>
      <c r="BY13" s="184"/>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row>
    <row r="14" spans="1:104" ht="13" hidden="1" x14ac:dyDescent="0.3">
      <c r="A14" s="128"/>
      <c r="B14" s="9" t="s">
        <v>12</v>
      </c>
      <c r="C14" s="201"/>
      <c r="D14" s="199">
        <v>886679.58845611056</v>
      </c>
      <c r="E14" s="195">
        <v>1776601.3404779881</v>
      </c>
      <c r="F14" s="195">
        <v>1750818.9258262774</v>
      </c>
      <c r="G14" s="195">
        <v>1827486.5249102232</v>
      </c>
      <c r="H14" s="195">
        <v>1544683.2517176939</v>
      </c>
      <c r="I14" s="195">
        <v>1092033.8583205116</v>
      </c>
      <c r="J14" s="191">
        <v>932595.68007781229</v>
      </c>
      <c r="K14" s="176">
        <v>884829.26844360004</v>
      </c>
      <c r="L14" s="176">
        <v>969607.27798946004</v>
      </c>
      <c r="M14" s="186">
        <v>1190920.0568735199</v>
      </c>
      <c r="N14" s="185">
        <v>761459.25925065984</v>
      </c>
      <c r="O14" s="176">
        <v>597717.57536527002</v>
      </c>
      <c r="P14" s="176">
        <v>490314.88464596402</v>
      </c>
      <c r="Q14" s="186">
        <v>398044.14484230004</v>
      </c>
      <c r="R14" s="185">
        <v>301295.71245738998</v>
      </c>
      <c r="S14" s="176">
        <v>303702.75771500001</v>
      </c>
      <c r="T14" s="176">
        <v>243297.1875</v>
      </c>
      <c r="U14" s="186">
        <v>224039.0625</v>
      </c>
      <c r="V14" s="185">
        <v>178751.32000750303</v>
      </c>
      <c r="W14" s="176">
        <v>175391.38368793158</v>
      </c>
      <c r="X14" s="176">
        <v>129287.04546740519</v>
      </c>
      <c r="Y14" s="186">
        <v>128982.68919054171</v>
      </c>
      <c r="Z14" s="185">
        <v>86370.813198841075</v>
      </c>
      <c r="AA14" s="176">
        <v>99312.970266173666</v>
      </c>
      <c r="AB14" s="176">
        <v>45412.498795346328</v>
      </c>
      <c r="AC14" s="186">
        <v>42462.775571264123</v>
      </c>
      <c r="AD14" s="185">
        <v>41543.07341632749</v>
      </c>
      <c r="AE14" s="176">
        <v>37186.579541974075</v>
      </c>
      <c r="AF14" s="176">
        <v>489.73572672629393</v>
      </c>
      <c r="AG14" s="186">
        <v>436.88402103819607</v>
      </c>
      <c r="AH14" s="185">
        <v>0</v>
      </c>
      <c r="AI14" s="176">
        <v>0</v>
      </c>
      <c r="AJ14" s="176">
        <v>0</v>
      </c>
      <c r="AK14" s="186">
        <v>0</v>
      </c>
      <c r="AL14" s="185">
        <v>0</v>
      </c>
      <c r="AM14" s="176">
        <v>0</v>
      </c>
      <c r="AN14" s="176">
        <v>0</v>
      </c>
      <c r="AO14" s="186">
        <v>0</v>
      </c>
      <c r="AP14" s="185">
        <v>0</v>
      </c>
      <c r="AQ14" s="176">
        <v>0</v>
      </c>
      <c r="AR14" s="176">
        <v>0</v>
      </c>
      <c r="AS14" s="186">
        <v>0</v>
      </c>
      <c r="AT14" s="185">
        <v>0</v>
      </c>
      <c r="AU14" s="176">
        <v>0</v>
      </c>
      <c r="AV14" s="176">
        <v>0</v>
      </c>
      <c r="AW14" s="186">
        <v>0</v>
      </c>
      <c r="AX14" s="185">
        <v>0</v>
      </c>
      <c r="AY14" s="176">
        <v>0</v>
      </c>
      <c r="AZ14" s="176">
        <v>0</v>
      </c>
      <c r="BA14" s="186">
        <v>0</v>
      </c>
      <c r="BB14" s="185">
        <v>0</v>
      </c>
      <c r="BC14" s="176">
        <v>0</v>
      </c>
      <c r="BD14" s="176">
        <v>0</v>
      </c>
      <c r="BE14" s="186">
        <v>0</v>
      </c>
      <c r="BF14" s="185">
        <v>0</v>
      </c>
      <c r="BG14" s="176">
        <v>0</v>
      </c>
      <c r="BH14" s="176">
        <v>0</v>
      </c>
      <c r="BI14" s="186">
        <v>0</v>
      </c>
      <c r="BJ14" s="185">
        <v>0</v>
      </c>
      <c r="BK14" s="176">
        <v>0</v>
      </c>
      <c r="BL14" s="176">
        <v>0</v>
      </c>
      <c r="BM14" s="186">
        <v>0</v>
      </c>
      <c r="BN14" s="185">
        <v>0</v>
      </c>
      <c r="BO14" s="176">
        <v>0</v>
      </c>
      <c r="BP14" s="176">
        <v>0</v>
      </c>
      <c r="BQ14" s="186">
        <v>0</v>
      </c>
      <c r="BR14" s="185">
        <v>0</v>
      </c>
      <c r="BS14" s="176">
        <v>0</v>
      </c>
      <c r="BT14" s="176">
        <v>0</v>
      </c>
      <c r="BU14" s="186">
        <v>0</v>
      </c>
      <c r="BV14" s="185">
        <v>0</v>
      </c>
      <c r="BW14" s="176">
        <v>0</v>
      </c>
      <c r="BX14" s="176">
        <v>0</v>
      </c>
      <c r="BY14" s="186">
        <v>0</v>
      </c>
      <c r="BZ14" s="185">
        <v>0</v>
      </c>
      <c r="CA14" s="185">
        <v>0</v>
      </c>
      <c r="CB14" s="185">
        <v>0</v>
      </c>
      <c r="CC14" s="185">
        <v>0</v>
      </c>
      <c r="CD14" s="185">
        <v>0</v>
      </c>
      <c r="CE14" s="185">
        <v>0</v>
      </c>
      <c r="CF14" s="185">
        <v>0</v>
      </c>
      <c r="CG14" s="185">
        <v>0</v>
      </c>
      <c r="CH14" s="185">
        <v>0</v>
      </c>
      <c r="CI14" s="185">
        <v>0</v>
      </c>
      <c r="CJ14" s="185">
        <v>0</v>
      </c>
      <c r="CK14" s="185">
        <v>0</v>
      </c>
      <c r="CL14" s="185">
        <v>0</v>
      </c>
      <c r="CM14" s="185">
        <v>0</v>
      </c>
      <c r="CN14" s="185">
        <v>0</v>
      </c>
      <c r="CO14" s="185">
        <v>0</v>
      </c>
      <c r="CP14" s="185">
        <v>0</v>
      </c>
      <c r="CQ14" s="185">
        <v>0</v>
      </c>
      <c r="CR14" s="185">
        <v>0</v>
      </c>
      <c r="CS14" s="185">
        <v>0</v>
      </c>
      <c r="CT14" s="185">
        <v>0</v>
      </c>
      <c r="CU14" s="185">
        <v>0</v>
      </c>
      <c r="CV14" s="185">
        <v>0</v>
      </c>
      <c r="CW14" s="185">
        <v>0</v>
      </c>
      <c r="CX14" s="185">
        <v>0</v>
      </c>
      <c r="CY14" s="185">
        <v>0</v>
      </c>
      <c r="CZ14" s="185">
        <v>0</v>
      </c>
    </row>
    <row r="15" spans="1:104" hidden="1" x14ac:dyDescent="0.25">
      <c r="A15" s="202"/>
      <c r="B15" s="27" t="s">
        <v>38</v>
      </c>
      <c r="C15" s="198"/>
      <c r="D15" s="197">
        <v>57623.802962729998</v>
      </c>
      <c r="E15" s="193">
        <v>288878.24495299999</v>
      </c>
      <c r="F15" s="193">
        <v>278108.70341869001</v>
      </c>
      <c r="G15" s="193">
        <v>253923.84795281</v>
      </c>
      <c r="H15" s="193">
        <v>110332.84304201999</v>
      </c>
      <c r="I15" s="193">
        <v>92149.113394</v>
      </c>
      <c r="J15" s="189">
        <v>91224.242194999984</v>
      </c>
      <c r="K15" s="174">
        <v>82170.231264000002</v>
      </c>
      <c r="L15" s="174">
        <v>95628.464301460001</v>
      </c>
      <c r="M15" s="182">
        <v>108557.96198061999</v>
      </c>
      <c r="N15" s="181">
        <v>87484.948310659995</v>
      </c>
      <c r="O15" s="174">
        <v>0.23255367000000002</v>
      </c>
      <c r="P15" s="174">
        <v>0</v>
      </c>
      <c r="Q15" s="182">
        <v>65.562342300000012</v>
      </c>
      <c r="R15" s="181">
        <v>2.71245739</v>
      </c>
      <c r="S15" s="174">
        <v>7.7149999999999996E-3</v>
      </c>
      <c r="T15" s="174">
        <v>0</v>
      </c>
      <c r="U15" s="182">
        <v>0</v>
      </c>
      <c r="V15" s="181">
        <v>0</v>
      </c>
      <c r="W15" s="174">
        <v>0</v>
      </c>
      <c r="X15" s="174">
        <v>0</v>
      </c>
      <c r="Y15" s="182">
        <v>0</v>
      </c>
      <c r="Z15" s="181">
        <v>0</v>
      </c>
      <c r="AA15" s="174">
        <v>0</v>
      </c>
      <c r="AB15" s="174">
        <v>0</v>
      </c>
      <c r="AC15" s="182">
        <v>0</v>
      </c>
      <c r="AD15" s="181">
        <v>0</v>
      </c>
      <c r="AE15" s="174">
        <v>0</v>
      </c>
      <c r="AF15" s="174">
        <v>51.02373</v>
      </c>
      <c r="AG15" s="182">
        <v>0</v>
      </c>
      <c r="AH15" s="181">
        <v>0</v>
      </c>
      <c r="AI15" s="174">
        <v>0</v>
      </c>
      <c r="AJ15" s="174">
        <v>0</v>
      </c>
      <c r="AK15" s="182">
        <v>0</v>
      </c>
      <c r="AL15" s="181">
        <v>0</v>
      </c>
      <c r="AM15" s="174">
        <v>0</v>
      </c>
      <c r="AN15" s="174">
        <v>0</v>
      </c>
      <c r="AO15" s="182">
        <v>0</v>
      </c>
      <c r="AP15" s="181">
        <v>0</v>
      </c>
      <c r="AQ15" s="174">
        <v>0</v>
      </c>
      <c r="AR15" s="174">
        <v>0</v>
      </c>
      <c r="AS15" s="182">
        <v>0</v>
      </c>
      <c r="AT15" s="181">
        <v>0</v>
      </c>
      <c r="AU15" s="174">
        <v>0</v>
      </c>
      <c r="AV15" s="174">
        <v>0</v>
      </c>
      <c r="AW15" s="182">
        <v>0</v>
      </c>
      <c r="AX15" s="181">
        <v>0</v>
      </c>
      <c r="AY15" s="174">
        <v>0</v>
      </c>
      <c r="AZ15" s="174">
        <v>0</v>
      </c>
      <c r="BA15" s="182">
        <v>0</v>
      </c>
      <c r="BB15" s="181">
        <v>0</v>
      </c>
      <c r="BC15" s="174">
        <v>0</v>
      </c>
      <c r="BD15" s="174">
        <v>0</v>
      </c>
      <c r="BE15" s="182">
        <v>0</v>
      </c>
      <c r="BF15" s="181">
        <v>0</v>
      </c>
      <c r="BG15" s="174">
        <v>0</v>
      </c>
      <c r="BH15" s="174">
        <v>0</v>
      </c>
      <c r="BI15" s="182">
        <v>0</v>
      </c>
      <c r="BJ15" s="181">
        <v>0</v>
      </c>
      <c r="BK15" s="174">
        <v>0</v>
      </c>
      <c r="BL15" s="174">
        <v>0</v>
      </c>
      <c r="BM15" s="182">
        <v>0</v>
      </c>
      <c r="BN15" s="181">
        <v>0</v>
      </c>
      <c r="BO15" s="174">
        <v>0</v>
      </c>
      <c r="BP15" s="174">
        <v>0</v>
      </c>
      <c r="BQ15" s="182">
        <v>0</v>
      </c>
      <c r="BR15" s="181">
        <v>0</v>
      </c>
      <c r="BS15" s="174">
        <v>0</v>
      </c>
      <c r="BT15" s="174">
        <v>0</v>
      </c>
      <c r="BU15" s="182">
        <v>0</v>
      </c>
      <c r="BV15" s="181">
        <v>0</v>
      </c>
      <c r="BW15" s="174">
        <v>0</v>
      </c>
      <c r="BX15" s="174">
        <v>0</v>
      </c>
      <c r="BY15" s="182">
        <v>0</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1">
        <v>0</v>
      </c>
      <c r="CR15" s="181">
        <v>0</v>
      </c>
      <c r="CS15" s="181">
        <v>0</v>
      </c>
      <c r="CT15" s="181">
        <v>0</v>
      </c>
      <c r="CU15" s="181">
        <v>0</v>
      </c>
      <c r="CV15" s="181">
        <v>0</v>
      </c>
      <c r="CW15" s="181">
        <v>0</v>
      </c>
      <c r="CX15" s="181">
        <v>0</v>
      </c>
      <c r="CY15" s="181">
        <v>0</v>
      </c>
      <c r="CZ15" s="181">
        <v>0</v>
      </c>
    </row>
    <row r="16" spans="1:104" hidden="1" x14ac:dyDescent="0.25">
      <c r="A16" s="202"/>
      <c r="B16" s="27" t="s">
        <v>39</v>
      </c>
      <c r="C16" s="198"/>
      <c r="D16" s="197">
        <v>829055.78549338051</v>
      </c>
      <c r="E16" s="193">
        <v>1487723.0955249881</v>
      </c>
      <c r="F16" s="193">
        <v>1472710.2224075873</v>
      </c>
      <c r="G16" s="193">
        <v>1573562.6769574131</v>
      </c>
      <c r="H16" s="193">
        <v>1434350.4086756739</v>
      </c>
      <c r="I16" s="193">
        <v>999884.74492651166</v>
      </c>
      <c r="J16" s="189">
        <v>841371.43788281234</v>
      </c>
      <c r="K16" s="174">
        <v>802659.03717959998</v>
      </c>
      <c r="L16" s="174">
        <v>873978.81368800008</v>
      </c>
      <c r="M16" s="182">
        <v>1082362.0948929</v>
      </c>
      <c r="N16" s="181">
        <v>673974.31093999988</v>
      </c>
      <c r="O16" s="174">
        <v>597717.34281160007</v>
      </c>
      <c r="P16" s="174">
        <v>490314.88464596402</v>
      </c>
      <c r="Q16" s="182">
        <v>397978.58250000002</v>
      </c>
      <c r="R16" s="181">
        <v>301293</v>
      </c>
      <c r="S16" s="174">
        <v>303702.75</v>
      </c>
      <c r="T16" s="174">
        <v>243297.1875</v>
      </c>
      <c r="U16" s="182">
        <v>224039.0625</v>
      </c>
      <c r="V16" s="181">
        <v>178751.32000750303</v>
      </c>
      <c r="W16" s="174">
        <v>175391.38368793158</v>
      </c>
      <c r="X16" s="174">
        <v>129287.04546740519</v>
      </c>
      <c r="Y16" s="182">
        <v>128982.68919054171</v>
      </c>
      <c r="Z16" s="181">
        <v>86370.813198841075</v>
      </c>
      <c r="AA16" s="174">
        <v>99312.970266173666</v>
      </c>
      <c r="AB16" s="174">
        <v>45412.498795346328</v>
      </c>
      <c r="AC16" s="182">
        <v>42462.775571264123</v>
      </c>
      <c r="AD16" s="181">
        <v>41543.07341632749</v>
      </c>
      <c r="AE16" s="174">
        <v>37186.579541974075</v>
      </c>
      <c r="AF16" s="174">
        <v>438.71199672629393</v>
      </c>
      <c r="AG16" s="182">
        <v>436.88402103819607</v>
      </c>
      <c r="AH16" s="181">
        <v>0</v>
      </c>
      <c r="AI16" s="174">
        <v>0</v>
      </c>
      <c r="AJ16" s="174">
        <v>0</v>
      </c>
      <c r="AK16" s="182">
        <v>0</v>
      </c>
      <c r="AL16" s="181">
        <v>0</v>
      </c>
      <c r="AM16" s="174">
        <v>0</v>
      </c>
      <c r="AN16" s="174">
        <v>0</v>
      </c>
      <c r="AO16" s="182">
        <v>0</v>
      </c>
      <c r="AP16" s="181">
        <v>0</v>
      </c>
      <c r="AQ16" s="174">
        <v>0</v>
      </c>
      <c r="AR16" s="174">
        <v>0</v>
      </c>
      <c r="AS16" s="182">
        <v>0</v>
      </c>
      <c r="AT16" s="181">
        <v>0</v>
      </c>
      <c r="AU16" s="174">
        <v>0</v>
      </c>
      <c r="AV16" s="174">
        <v>0</v>
      </c>
      <c r="AW16" s="182">
        <v>0</v>
      </c>
      <c r="AX16" s="181">
        <v>0</v>
      </c>
      <c r="AY16" s="174">
        <v>0</v>
      </c>
      <c r="AZ16" s="174">
        <v>0</v>
      </c>
      <c r="BA16" s="182">
        <v>0</v>
      </c>
      <c r="BB16" s="181">
        <v>0</v>
      </c>
      <c r="BC16" s="174">
        <v>0</v>
      </c>
      <c r="BD16" s="174">
        <v>0</v>
      </c>
      <c r="BE16" s="182">
        <v>0</v>
      </c>
      <c r="BF16" s="181">
        <v>0</v>
      </c>
      <c r="BG16" s="174">
        <v>0</v>
      </c>
      <c r="BH16" s="174">
        <v>0</v>
      </c>
      <c r="BI16" s="182">
        <v>0</v>
      </c>
      <c r="BJ16" s="181">
        <v>0</v>
      </c>
      <c r="BK16" s="174">
        <v>0</v>
      </c>
      <c r="BL16" s="174">
        <v>0</v>
      </c>
      <c r="BM16" s="182">
        <v>0</v>
      </c>
      <c r="BN16" s="181">
        <v>0</v>
      </c>
      <c r="BO16" s="174">
        <v>0</v>
      </c>
      <c r="BP16" s="174">
        <v>0</v>
      </c>
      <c r="BQ16" s="182">
        <v>0</v>
      </c>
      <c r="BR16" s="181">
        <v>0</v>
      </c>
      <c r="BS16" s="174">
        <v>0</v>
      </c>
      <c r="BT16" s="174">
        <v>0</v>
      </c>
      <c r="BU16" s="182">
        <v>0</v>
      </c>
      <c r="BV16" s="181">
        <v>0</v>
      </c>
      <c r="BW16" s="174">
        <v>0</v>
      </c>
      <c r="BX16" s="174">
        <v>0</v>
      </c>
      <c r="BY16" s="182">
        <v>0</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1">
        <v>0</v>
      </c>
      <c r="CR16" s="181">
        <v>0</v>
      </c>
      <c r="CS16" s="181">
        <v>0</v>
      </c>
      <c r="CT16" s="181">
        <v>0</v>
      </c>
      <c r="CU16" s="181">
        <v>0</v>
      </c>
      <c r="CV16" s="181">
        <v>0</v>
      </c>
      <c r="CW16" s="181">
        <v>0</v>
      </c>
      <c r="CX16" s="181">
        <v>0</v>
      </c>
      <c r="CY16" s="181">
        <v>0</v>
      </c>
      <c r="CZ16" s="181">
        <v>0</v>
      </c>
    </row>
    <row r="17" spans="1:104" ht="2.25" hidden="1" customHeight="1" x14ac:dyDescent="0.25">
      <c r="A17" s="202"/>
      <c r="B17" s="27"/>
      <c r="C17" s="198"/>
      <c r="D17" s="198"/>
      <c r="E17" s="194"/>
      <c r="F17" s="194"/>
      <c r="G17" s="194"/>
      <c r="H17" s="194"/>
      <c r="I17" s="194"/>
      <c r="J17" s="190"/>
      <c r="K17" s="175"/>
      <c r="L17" s="175"/>
      <c r="M17" s="184"/>
      <c r="N17" s="183"/>
      <c r="O17" s="175"/>
      <c r="P17" s="175"/>
      <c r="Q17" s="184"/>
      <c r="R17" s="183"/>
      <c r="S17" s="175"/>
      <c r="T17" s="175"/>
      <c r="U17" s="184"/>
      <c r="V17" s="183"/>
      <c r="W17" s="175"/>
      <c r="X17" s="175"/>
      <c r="Y17" s="184"/>
      <c r="Z17" s="183"/>
      <c r="AA17" s="175"/>
      <c r="AB17" s="175"/>
      <c r="AC17" s="184"/>
      <c r="AD17" s="183"/>
      <c r="AE17" s="175"/>
      <c r="AF17" s="175"/>
      <c r="AG17" s="184"/>
      <c r="AH17" s="183"/>
      <c r="AI17" s="175"/>
      <c r="AJ17" s="175"/>
      <c r="AK17" s="184"/>
      <c r="AL17" s="183"/>
      <c r="AM17" s="175"/>
      <c r="AN17" s="175"/>
      <c r="AO17" s="184"/>
      <c r="AP17" s="183"/>
      <c r="AQ17" s="175"/>
      <c r="AR17" s="175"/>
      <c r="AS17" s="184"/>
      <c r="AT17" s="183"/>
      <c r="AU17" s="175"/>
      <c r="AV17" s="175"/>
      <c r="AW17" s="184"/>
      <c r="AX17" s="183"/>
      <c r="AY17" s="175"/>
      <c r="AZ17" s="175"/>
      <c r="BA17" s="184"/>
      <c r="BB17" s="183"/>
      <c r="BC17" s="175"/>
      <c r="BD17" s="175"/>
      <c r="BE17" s="184"/>
      <c r="BF17" s="183"/>
      <c r="BG17" s="175"/>
      <c r="BH17" s="175"/>
      <c r="BI17" s="184"/>
      <c r="BJ17" s="183"/>
      <c r="BK17" s="175"/>
      <c r="BL17" s="175"/>
      <c r="BM17" s="184"/>
      <c r="BN17" s="183"/>
      <c r="BO17" s="175"/>
      <c r="BP17" s="175"/>
      <c r="BQ17" s="184"/>
      <c r="BR17" s="183"/>
      <c r="BS17" s="175"/>
      <c r="BT17" s="175"/>
      <c r="BU17" s="184"/>
      <c r="BV17" s="183"/>
      <c r="BW17" s="175"/>
      <c r="BX17" s="175"/>
      <c r="BY17" s="184"/>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row>
    <row r="18" spans="1:104" ht="13" x14ac:dyDescent="0.3">
      <c r="A18" s="128" t="s">
        <v>15</v>
      </c>
      <c r="B18" s="9" t="s">
        <v>16</v>
      </c>
      <c r="C18" s="201"/>
      <c r="D18" s="199">
        <v>16068.711842999999</v>
      </c>
      <c r="E18" s="195">
        <v>20172.235021999997</v>
      </c>
      <c r="F18" s="195">
        <v>25941.215441</v>
      </c>
      <c r="G18" s="195">
        <v>172379.90188007924</v>
      </c>
      <c r="H18" s="195">
        <v>198969.20026656197</v>
      </c>
      <c r="I18" s="195">
        <v>649314.89505435468</v>
      </c>
      <c r="J18" s="191">
        <v>651324.33067074465</v>
      </c>
      <c r="K18" s="176">
        <v>654301.78736299463</v>
      </c>
      <c r="L18" s="176">
        <v>654939.88146571466</v>
      </c>
      <c r="M18" s="186">
        <v>1208611.9401290701</v>
      </c>
      <c r="N18" s="185">
        <v>1209410.1878424799</v>
      </c>
      <c r="O18" s="176">
        <v>1220066.2725981299</v>
      </c>
      <c r="P18" s="176">
        <v>1217929.61873262</v>
      </c>
      <c r="Q18" s="186">
        <v>1320173.2171418599</v>
      </c>
      <c r="R18" s="185">
        <v>1290512.92928613</v>
      </c>
      <c r="S18" s="176">
        <v>1302384.10068898</v>
      </c>
      <c r="T18" s="176">
        <v>1303247.6781728</v>
      </c>
      <c r="U18" s="186">
        <v>1359901.7026108401</v>
      </c>
      <c r="V18" s="185">
        <v>1363583.91113184</v>
      </c>
      <c r="W18" s="176">
        <v>1428862.03369</v>
      </c>
      <c r="X18" s="176">
        <v>1428688.6363899999</v>
      </c>
      <c r="Y18" s="186">
        <v>1653787.15252</v>
      </c>
      <c r="Z18" s="185">
        <v>1737013.2573899999</v>
      </c>
      <c r="AA18" s="176">
        <v>1652287.0750800001</v>
      </c>
      <c r="AB18" s="176">
        <v>1688410.42695</v>
      </c>
      <c r="AC18" s="186">
        <v>1811900.8930514799</v>
      </c>
      <c r="AD18" s="185">
        <v>1810585.1112799998</v>
      </c>
      <c r="AE18" s="176">
        <v>1934611.70502</v>
      </c>
      <c r="AF18" s="176">
        <v>1796970.65921</v>
      </c>
      <c r="AG18" s="186">
        <v>1762772.4715284298</v>
      </c>
      <c r="AH18" s="185">
        <v>1768991.67188</v>
      </c>
      <c r="AI18" s="176">
        <v>1870068.7713768799</v>
      </c>
      <c r="AJ18" s="176">
        <v>2063433.4848704699</v>
      </c>
      <c r="AK18" s="186">
        <v>2065005.0520955496</v>
      </c>
      <c r="AL18" s="185">
        <v>2082327.0708244196</v>
      </c>
      <c r="AM18" s="176">
        <v>2100288.8726017498</v>
      </c>
      <c r="AN18" s="176">
        <v>2131251.2309865998</v>
      </c>
      <c r="AO18" s="186">
        <v>2156784.1845179796</v>
      </c>
      <c r="AP18" s="185">
        <v>2174866.7536733802</v>
      </c>
      <c r="AQ18" s="176">
        <v>2238801.1927271704</v>
      </c>
      <c r="AR18" s="176">
        <v>2219322.2766803796</v>
      </c>
      <c r="AS18" s="186">
        <v>2230372.4982428206</v>
      </c>
      <c r="AT18" s="185">
        <v>228412.22890612998</v>
      </c>
      <c r="AU18" s="176">
        <v>228391.07561302994</v>
      </c>
      <c r="AV18" s="176">
        <v>221976.31287067002</v>
      </c>
      <c r="AW18" s="186">
        <v>116846.22418829</v>
      </c>
      <c r="AX18" s="185">
        <v>116647.35605</v>
      </c>
      <c r="AY18" s="176">
        <v>116394.58503999999</v>
      </c>
      <c r="AZ18" s="176">
        <v>115560.57504</v>
      </c>
      <c r="BA18" s="186">
        <v>174736.02354999998</v>
      </c>
      <c r="BB18" s="185">
        <v>173750.93309999999</v>
      </c>
      <c r="BC18" s="176">
        <v>173149.20366</v>
      </c>
      <c r="BD18" s="176">
        <v>172609.33095999999</v>
      </c>
      <c r="BE18" s="186">
        <v>171006.106</v>
      </c>
      <c r="BF18" s="185">
        <v>169771.07806545001</v>
      </c>
      <c r="BG18" s="176">
        <v>168493.46901154</v>
      </c>
      <c r="BH18" s="176">
        <v>167215.83400962999</v>
      </c>
      <c r="BI18" s="186">
        <v>166350.60650947</v>
      </c>
      <c r="BJ18" s="185">
        <v>165093.70950947001</v>
      </c>
      <c r="BK18" s="176">
        <v>178576.94450946999</v>
      </c>
      <c r="BL18" s="176">
        <v>53952.658509470006</v>
      </c>
      <c r="BM18" s="186">
        <v>53952.658509470006</v>
      </c>
      <c r="BN18" s="185">
        <v>53952.658509470006</v>
      </c>
      <c r="BO18" s="176">
        <v>53952.658509470006</v>
      </c>
      <c r="BP18" s="176">
        <v>53952.658509470006</v>
      </c>
      <c r="BQ18" s="186">
        <v>53952.658000000003</v>
      </c>
      <c r="BR18" s="185">
        <v>53952.658000000003</v>
      </c>
      <c r="BS18" s="176">
        <v>53952.658167000001</v>
      </c>
      <c r="BT18" s="176">
        <v>53952.658167000001</v>
      </c>
      <c r="BU18" s="186">
        <v>53952.658167000001</v>
      </c>
      <c r="BV18" s="185">
        <v>53952.658167239999</v>
      </c>
      <c r="BW18" s="176">
        <v>53952.658167239999</v>
      </c>
      <c r="BX18" s="176">
        <v>0</v>
      </c>
      <c r="BY18" s="186">
        <v>0</v>
      </c>
      <c r="BZ18" s="185">
        <v>0</v>
      </c>
      <c r="CA18" s="185">
        <v>0</v>
      </c>
      <c r="CB18" s="185">
        <v>0</v>
      </c>
      <c r="CC18" s="185">
        <v>0</v>
      </c>
      <c r="CD18" s="185">
        <v>0</v>
      </c>
      <c r="CE18" s="185">
        <v>0</v>
      </c>
      <c r="CF18" s="185">
        <v>0</v>
      </c>
      <c r="CG18" s="185">
        <v>0</v>
      </c>
      <c r="CH18" s="185">
        <v>0</v>
      </c>
      <c r="CI18" s="185">
        <v>0</v>
      </c>
      <c r="CJ18" s="185">
        <v>0</v>
      </c>
      <c r="CK18" s="185">
        <v>0</v>
      </c>
      <c r="CL18" s="185">
        <v>0</v>
      </c>
      <c r="CM18" s="185">
        <v>0</v>
      </c>
      <c r="CN18" s="185">
        <v>0</v>
      </c>
      <c r="CO18" s="185">
        <v>0</v>
      </c>
      <c r="CP18" s="185">
        <v>0</v>
      </c>
      <c r="CQ18" s="185">
        <v>0</v>
      </c>
      <c r="CR18" s="185">
        <v>0</v>
      </c>
      <c r="CS18" s="185">
        <v>0</v>
      </c>
      <c r="CT18" s="185">
        <v>0</v>
      </c>
      <c r="CU18" s="185">
        <v>0</v>
      </c>
      <c r="CV18" s="185">
        <v>0</v>
      </c>
      <c r="CW18" s="185">
        <v>0</v>
      </c>
      <c r="CX18" s="185">
        <v>0</v>
      </c>
      <c r="CY18" s="185">
        <v>0</v>
      </c>
      <c r="CZ18" s="185">
        <v>0</v>
      </c>
    </row>
    <row r="19" spans="1:104" x14ac:dyDescent="0.25">
      <c r="A19" s="202"/>
      <c r="B19" s="27" t="s">
        <v>38</v>
      </c>
      <c r="C19" s="198"/>
      <c r="D19" s="197">
        <v>16068.711842999999</v>
      </c>
      <c r="E19" s="193">
        <v>20172.235021999997</v>
      </c>
      <c r="F19" s="193">
        <v>25941.215441</v>
      </c>
      <c r="G19" s="193">
        <v>172379.90188007924</v>
      </c>
      <c r="H19" s="193">
        <v>198969.20026656197</v>
      </c>
      <c r="I19" s="193">
        <v>649314.89505435468</v>
      </c>
      <c r="J19" s="189">
        <v>651324.33067074465</v>
      </c>
      <c r="K19" s="174">
        <v>654301.78736299463</v>
      </c>
      <c r="L19" s="174">
        <v>654939.88146571466</v>
      </c>
      <c r="M19" s="182">
        <v>1208611.9401290701</v>
      </c>
      <c r="N19" s="181">
        <v>1209410.1878424799</v>
      </c>
      <c r="O19" s="174">
        <v>1220066.2725981299</v>
      </c>
      <c r="P19" s="174">
        <v>1217929.61873262</v>
      </c>
      <c r="Q19" s="182">
        <v>1320173.2171418599</v>
      </c>
      <c r="R19" s="181">
        <v>1290512.92928613</v>
      </c>
      <c r="S19" s="174">
        <v>1302384.10068898</v>
      </c>
      <c r="T19" s="174">
        <v>1303247.6781728</v>
      </c>
      <c r="U19" s="182">
        <v>1359901.7026108401</v>
      </c>
      <c r="V19" s="181">
        <v>1363583.91113184</v>
      </c>
      <c r="W19" s="174">
        <v>1428862.03369</v>
      </c>
      <c r="X19" s="174">
        <v>1428688.6363899999</v>
      </c>
      <c r="Y19" s="182">
        <v>1653787.15252</v>
      </c>
      <c r="Z19" s="181">
        <v>1737013.2573899999</v>
      </c>
      <c r="AA19" s="174">
        <v>1652287.0750800001</v>
      </c>
      <c r="AB19" s="174">
        <v>1688410.42695</v>
      </c>
      <c r="AC19" s="182">
        <v>1811900.8930514799</v>
      </c>
      <c r="AD19" s="181">
        <v>1810585.1112799998</v>
      </c>
      <c r="AE19" s="174">
        <v>1934611.70502</v>
      </c>
      <c r="AF19" s="174">
        <v>1796970.65921</v>
      </c>
      <c r="AG19" s="182">
        <v>1762772.4715284298</v>
      </c>
      <c r="AH19" s="181">
        <v>1768991.67188</v>
      </c>
      <c r="AI19" s="174">
        <v>1870068.7713768799</v>
      </c>
      <c r="AJ19" s="174">
        <v>2063433.4848704699</v>
      </c>
      <c r="AK19" s="182">
        <v>2065005.0520955496</v>
      </c>
      <c r="AL19" s="181">
        <v>2082327.0708244196</v>
      </c>
      <c r="AM19" s="174">
        <v>2100288.8726017498</v>
      </c>
      <c r="AN19" s="174">
        <v>2131251.2309865998</v>
      </c>
      <c r="AO19" s="182">
        <v>2156784.1845179796</v>
      </c>
      <c r="AP19" s="181">
        <v>2174866.7536733802</v>
      </c>
      <c r="AQ19" s="174">
        <v>2238801.1927271704</v>
      </c>
      <c r="AR19" s="174">
        <v>2219322.2766803796</v>
      </c>
      <c r="AS19" s="182">
        <v>2230372.4982428206</v>
      </c>
      <c r="AT19" s="181">
        <v>228412.22890612998</v>
      </c>
      <c r="AU19" s="174">
        <v>228391.07561302994</v>
      </c>
      <c r="AV19" s="174">
        <v>221976.31287067002</v>
      </c>
      <c r="AW19" s="182">
        <v>116846.22418829</v>
      </c>
      <c r="AX19" s="181">
        <v>116647.35605</v>
      </c>
      <c r="AY19" s="174">
        <v>116394.58503999999</v>
      </c>
      <c r="AZ19" s="174">
        <v>115560.57504</v>
      </c>
      <c r="BA19" s="182">
        <v>174736.02354999998</v>
      </c>
      <c r="BB19" s="181">
        <v>173750.93309999999</v>
      </c>
      <c r="BC19" s="174">
        <v>173149.20366</v>
      </c>
      <c r="BD19" s="174">
        <v>172609.33095999999</v>
      </c>
      <c r="BE19" s="182">
        <v>171006.106</v>
      </c>
      <c r="BF19" s="181">
        <v>169771.07806545001</v>
      </c>
      <c r="BG19" s="174">
        <v>168493.46901154</v>
      </c>
      <c r="BH19" s="174">
        <v>167215.83400962999</v>
      </c>
      <c r="BI19" s="182">
        <v>166350.60650947</v>
      </c>
      <c r="BJ19" s="181">
        <v>165093.70950947001</v>
      </c>
      <c r="BK19" s="174">
        <v>178576.94450946999</v>
      </c>
      <c r="BL19" s="174">
        <v>53952.658509470006</v>
      </c>
      <c r="BM19" s="182">
        <v>53952.658509470006</v>
      </c>
      <c r="BN19" s="181">
        <v>53952.658509470006</v>
      </c>
      <c r="BO19" s="174">
        <v>53952.658509470006</v>
      </c>
      <c r="BP19" s="174">
        <v>53952.658509470006</v>
      </c>
      <c r="BQ19" s="182">
        <v>53952.658000000003</v>
      </c>
      <c r="BR19" s="181">
        <v>53952.658000000003</v>
      </c>
      <c r="BS19" s="174">
        <v>53952.658167000001</v>
      </c>
      <c r="BT19" s="174">
        <v>53952.658167000001</v>
      </c>
      <c r="BU19" s="182">
        <v>53952.658167000001</v>
      </c>
      <c r="BV19" s="181">
        <v>53952.658167239999</v>
      </c>
      <c r="BW19" s="174">
        <v>53952.658167239999</v>
      </c>
      <c r="BX19" s="174">
        <v>0</v>
      </c>
      <c r="BY19" s="182">
        <v>0</v>
      </c>
      <c r="BZ19" s="181">
        <v>0</v>
      </c>
      <c r="CA19" s="181">
        <v>0</v>
      </c>
      <c r="CB19" s="181">
        <v>0</v>
      </c>
      <c r="CC19" s="181">
        <v>0</v>
      </c>
      <c r="CD19" s="181">
        <v>0</v>
      </c>
      <c r="CE19" s="181">
        <v>0</v>
      </c>
      <c r="CF19" s="181">
        <v>0</v>
      </c>
      <c r="CG19" s="181">
        <v>0</v>
      </c>
      <c r="CH19" s="181">
        <v>0</v>
      </c>
      <c r="CI19" s="181">
        <v>0</v>
      </c>
      <c r="CJ19" s="181">
        <v>0</v>
      </c>
      <c r="CK19" s="181">
        <v>0</v>
      </c>
      <c r="CL19" s="181">
        <v>0</v>
      </c>
      <c r="CM19" s="181">
        <v>0</v>
      </c>
      <c r="CN19" s="181">
        <v>0</v>
      </c>
      <c r="CO19" s="181">
        <v>0</v>
      </c>
      <c r="CP19" s="181">
        <v>0</v>
      </c>
      <c r="CQ19" s="181">
        <v>0</v>
      </c>
      <c r="CR19" s="181">
        <v>0</v>
      </c>
      <c r="CS19" s="181">
        <v>0</v>
      </c>
      <c r="CT19" s="181">
        <v>0</v>
      </c>
      <c r="CU19" s="181">
        <v>0</v>
      </c>
      <c r="CV19" s="181">
        <v>0</v>
      </c>
      <c r="CW19" s="181">
        <v>0</v>
      </c>
      <c r="CX19" s="181">
        <v>0</v>
      </c>
      <c r="CY19" s="181">
        <v>0</v>
      </c>
      <c r="CZ19" s="181">
        <v>0</v>
      </c>
    </row>
    <row r="20" spans="1:104" x14ac:dyDescent="0.25">
      <c r="A20" s="202"/>
      <c r="B20" s="27" t="s">
        <v>39</v>
      </c>
      <c r="C20" s="198"/>
      <c r="D20" s="197">
        <v>0</v>
      </c>
      <c r="E20" s="193">
        <v>0</v>
      </c>
      <c r="F20" s="193">
        <v>0</v>
      </c>
      <c r="G20" s="193">
        <v>0</v>
      </c>
      <c r="H20" s="193">
        <v>0</v>
      </c>
      <c r="I20" s="193">
        <v>0</v>
      </c>
      <c r="J20" s="190">
        <v>0</v>
      </c>
      <c r="K20" s="175">
        <v>0</v>
      </c>
      <c r="L20" s="175">
        <v>0</v>
      </c>
      <c r="M20" s="184">
        <v>0</v>
      </c>
      <c r="N20" s="183">
        <v>0</v>
      </c>
      <c r="O20" s="175">
        <v>0</v>
      </c>
      <c r="P20" s="175">
        <v>0</v>
      </c>
      <c r="Q20" s="184">
        <v>0</v>
      </c>
      <c r="R20" s="183">
        <v>0</v>
      </c>
      <c r="S20" s="175">
        <v>0</v>
      </c>
      <c r="T20" s="175">
        <v>0</v>
      </c>
      <c r="U20" s="184">
        <v>0</v>
      </c>
      <c r="V20" s="183">
        <v>0</v>
      </c>
      <c r="W20" s="175">
        <v>0</v>
      </c>
      <c r="X20" s="175">
        <v>0</v>
      </c>
      <c r="Y20" s="184">
        <v>0</v>
      </c>
      <c r="Z20" s="183">
        <v>0</v>
      </c>
      <c r="AA20" s="175">
        <v>0</v>
      </c>
      <c r="AB20" s="175">
        <v>0</v>
      </c>
      <c r="AC20" s="184">
        <v>0</v>
      </c>
      <c r="AD20" s="183">
        <v>0</v>
      </c>
      <c r="AE20" s="175">
        <v>0</v>
      </c>
      <c r="AF20" s="175">
        <v>0</v>
      </c>
      <c r="AG20" s="184">
        <v>0</v>
      </c>
      <c r="AH20" s="183">
        <v>0</v>
      </c>
      <c r="AI20" s="175">
        <v>0</v>
      </c>
      <c r="AJ20" s="175">
        <v>0</v>
      </c>
      <c r="AK20" s="184">
        <v>0</v>
      </c>
      <c r="AL20" s="183">
        <v>0</v>
      </c>
      <c r="AM20" s="175">
        <v>0</v>
      </c>
      <c r="AN20" s="175">
        <v>0</v>
      </c>
      <c r="AO20" s="184">
        <v>0</v>
      </c>
      <c r="AP20" s="183">
        <v>0</v>
      </c>
      <c r="AQ20" s="175">
        <v>0</v>
      </c>
      <c r="AR20" s="175">
        <v>0</v>
      </c>
      <c r="AS20" s="184">
        <v>0</v>
      </c>
      <c r="AT20" s="183">
        <v>0</v>
      </c>
      <c r="AU20" s="175">
        <v>0</v>
      </c>
      <c r="AV20" s="175">
        <v>0</v>
      </c>
      <c r="AW20" s="184">
        <v>0</v>
      </c>
      <c r="AX20" s="183">
        <v>0</v>
      </c>
      <c r="AY20" s="175">
        <v>0</v>
      </c>
      <c r="AZ20" s="175">
        <v>0</v>
      </c>
      <c r="BA20" s="184">
        <v>0</v>
      </c>
      <c r="BB20" s="183">
        <v>0</v>
      </c>
      <c r="BC20" s="175">
        <v>0</v>
      </c>
      <c r="BD20" s="175">
        <v>0</v>
      </c>
      <c r="BE20" s="184">
        <v>0</v>
      </c>
      <c r="BF20" s="183">
        <v>0</v>
      </c>
      <c r="BG20" s="175">
        <v>0</v>
      </c>
      <c r="BH20" s="175">
        <v>0</v>
      </c>
      <c r="BI20" s="184">
        <v>0</v>
      </c>
      <c r="BJ20" s="183">
        <v>0</v>
      </c>
      <c r="BK20" s="175">
        <v>0</v>
      </c>
      <c r="BL20" s="175">
        <v>0</v>
      </c>
      <c r="BM20" s="184">
        <v>0</v>
      </c>
      <c r="BN20" s="183">
        <v>0</v>
      </c>
      <c r="BO20" s="175">
        <v>0</v>
      </c>
      <c r="BP20" s="175">
        <v>0</v>
      </c>
      <c r="BQ20" s="184">
        <v>0</v>
      </c>
      <c r="BR20" s="183">
        <v>0</v>
      </c>
      <c r="BS20" s="175">
        <v>0</v>
      </c>
      <c r="BT20" s="175">
        <v>0</v>
      </c>
      <c r="BU20" s="184">
        <v>0</v>
      </c>
      <c r="BV20" s="183">
        <v>0</v>
      </c>
      <c r="BW20" s="175">
        <v>0</v>
      </c>
      <c r="BX20" s="175">
        <v>0</v>
      </c>
      <c r="BY20" s="184">
        <v>0</v>
      </c>
      <c r="BZ20" s="183">
        <v>0</v>
      </c>
      <c r="CA20" s="183">
        <v>0</v>
      </c>
      <c r="CB20" s="183">
        <v>0</v>
      </c>
      <c r="CC20" s="183">
        <v>0</v>
      </c>
      <c r="CD20" s="183">
        <v>0</v>
      </c>
      <c r="CE20" s="183">
        <v>0</v>
      </c>
      <c r="CF20" s="183">
        <v>0</v>
      </c>
      <c r="CG20" s="183">
        <v>0</v>
      </c>
      <c r="CH20" s="183">
        <v>0</v>
      </c>
      <c r="CI20" s="183">
        <v>0</v>
      </c>
      <c r="CJ20" s="183">
        <v>0</v>
      </c>
      <c r="CK20" s="183">
        <v>0</v>
      </c>
      <c r="CL20" s="183">
        <v>0</v>
      </c>
      <c r="CM20" s="183">
        <v>0</v>
      </c>
      <c r="CN20" s="183">
        <v>0</v>
      </c>
      <c r="CO20" s="183">
        <v>0</v>
      </c>
      <c r="CP20" s="183">
        <v>0</v>
      </c>
      <c r="CQ20" s="183">
        <v>0</v>
      </c>
      <c r="CR20" s="183">
        <v>0</v>
      </c>
      <c r="CS20" s="183">
        <v>0</v>
      </c>
      <c r="CT20" s="183">
        <v>0</v>
      </c>
      <c r="CU20" s="183">
        <v>0</v>
      </c>
      <c r="CV20" s="183">
        <v>0</v>
      </c>
      <c r="CW20" s="183">
        <v>0</v>
      </c>
      <c r="CX20" s="183">
        <v>0</v>
      </c>
      <c r="CY20" s="183">
        <v>0</v>
      </c>
      <c r="CZ20" s="183">
        <v>0</v>
      </c>
    </row>
    <row r="21" spans="1:104" ht="2.25" customHeight="1" x14ac:dyDescent="0.25">
      <c r="A21" s="202"/>
      <c r="B21" s="27"/>
      <c r="C21" s="198"/>
      <c r="D21" s="198"/>
      <c r="E21" s="194"/>
      <c r="F21" s="194"/>
      <c r="G21" s="194"/>
      <c r="H21" s="194"/>
      <c r="I21" s="194"/>
      <c r="J21" s="190"/>
      <c r="K21" s="175"/>
      <c r="L21" s="175"/>
      <c r="M21" s="184"/>
      <c r="N21" s="183"/>
      <c r="O21" s="175"/>
      <c r="P21" s="175"/>
      <c r="Q21" s="184"/>
      <c r="R21" s="183"/>
      <c r="S21" s="175"/>
      <c r="T21" s="175"/>
      <c r="U21" s="184"/>
      <c r="V21" s="183"/>
      <c r="W21" s="175"/>
      <c r="X21" s="175"/>
      <c r="Y21" s="184"/>
      <c r="Z21" s="183"/>
      <c r="AA21" s="175"/>
      <c r="AB21" s="175"/>
      <c r="AC21" s="184"/>
      <c r="AD21" s="183"/>
      <c r="AE21" s="175"/>
      <c r="AF21" s="175"/>
      <c r="AG21" s="184"/>
      <c r="AH21" s="183"/>
      <c r="AI21" s="175"/>
      <c r="AJ21" s="175"/>
      <c r="AK21" s="184"/>
      <c r="AL21" s="183"/>
      <c r="AM21" s="175"/>
      <c r="AN21" s="175"/>
      <c r="AO21" s="184"/>
      <c r="AP21" s="183"/>
      <c r="AQ21" s="175"/>
      <c r="AR21" s="175"/>
      <c r="AS21" s="184"/>
      <c r="AT21" s="183"/>
      <c r="AU21" s="175"/>
      <c r="AV21" s="175"/>
      <c r="AW21" s="184"/>
      <c r="AX21" s="183"/>
      <c r="AY21" s="175"/>
      <c r="AZ21" s="175"/>
      <c r="BA21" s="184"/>
      <c r="BB21" s="183"/>
      <c r="BC21" s="175"/>
      <c r="BD21" s="175"/>
      <c r="BE21" s="184"/>
      <c r="BF21" s="183"/>
      <c r="BG21" s="175"/>
      <c r="BH21" s="175"/>
      <c r="BI21" s="184"/>
      <c r="BJ21" s="183"/>
      <c r="BK21" s="175"/>
      <c r="BL21" s="175"/>
      <c r="BM21" s="184"/>
      <c r="BN21" s="183"/>
      <c r="BO21" s="175"/>
      <c r="BP21" s="175"/>
      <c r="BQ21" s="184"/>
      <c r="BR21" s="183"/>
      <c r="BS21" s="175"/>
      <c r="BT21" s="175"/>
      <c r="BU21" s="184"/>
      <c r="BV21" s="183"/>
      <c r="BW21" s="175"/>
      <c r="BX21" s="175"/>
      <c r="BY21" s="184"/>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row>
    <row r="22" spans="1:104" ht="13" x14ac:dyDescent="0.3">
      <c r="A22" s="128" t="s">
        <v>18</v>
      </c>
      <c r="B22" s="9" t="s">
        <v>67</v>
      </c>
      <c r="C22" s="201"/>
      <c r="D22" s="199">
        <v>10126754.736443058</v>
      </c>
      <c r="E22" s="195">
        <v>11867098.374078354</v>
      </c>
      <c r="F22" s="195">
        <v>15026683.501848413</v>
      </c>
      <c r="G22" s="195">
        <v>16282750.822037552</v>
      </c>
      <c r="H22" s="195">
        <v>18069531.401975341</v>
      </c>
      <c r="I22" s="195">
        <v>17610674.682277709</v>
      </c>
      <c r="J22" s="191">
        <v>17066211.936466597</v>
      </c>
      <c r="K22" s="176">
        <v>18009461.72512481</v>
      </c>
      <c r="L22" s="176">
        <v>21395685.787671544</v>
      </c>
      <c r="M22" s="186">
        <v>21744122.330767691</v>
      </c>
      <c r="N22" s="185">
        <v>22038812.980450116</v>
      </c>
      <c r="O22" s="176">
        <v>20664462.33774516</v>
      </c>
      <c r="P22" s="176">
        <v>20783454.184843302</v>
      </c>
      <c r="Q22" s="186">
        <v>20822260.764583647</v>
      </c>
      <c r="R22" s="185">
        <v>20333859.384458005</v>
      </c>
      <c r="S22" s="176">
        <v>20575401.310649883</v>
      </c>
      <c r="T22" s="176">
        <v>20006339.725249834</v>
      </c>
      <c r="U22" s="186">
        <v>19947022.42996043</v>
      </c>
      <c r="V22" s="185">
        <v>19228915.717245549</v>
      </c>
      <c r="W22" s="176">
        <v>19162954.547070701</v>
      </c>
      <c r="X22" s="176">
        <v>18719262.608625136</v>
      </c>
      <c r="Y22" s="186">
        <v>18386869.266308203</v>
      </c>
      <c r="Z22" s="185">
        <v>18002806.139392346</v>
      </c>
      <c r="AA22" s="176">
        <v>19446028.47582645</v>
      </c>
      <c r="AB22" s="176">
        <v>20346107.698546235</v>
      </c>
      <c r="AC22" s="186">
        <v>19623058.724951427</v>
      </c>
      <c r="AD22" s="185">
        <v>22679140.904573847</v>
      </c>
      <c r="AE22" s="176">
        <v>23300960.275348648</v>
      </c>
      <c r="AF22" s="176">
        <v>21971557.298656572</v>
      </c>
      <c r="AG22" s="186">
        <v>22227021.998990744</v>
      </c>
      <c r="AH22" s="185">
        <v>21543606.601849809</v>
      </c>
      <c r="AI22" s="176">
        <v>22029463.031848352</v>
      </c>
      <c r="AJ22" s="176">
        <v>23365173.148896053</v>
      </c>
      <c r="AK22" s="186">
        <v>21891957.398257136</v>
      </c>
      <c r="AL22" s="185">
        <v>23192717.714209288</v>
      </c>
      <c r="AM22" s="176">
        <v>24689205.232002228</v>
      </c>
      <c r="AN22" s="176">
        <v>26028818.341454469</v>
      </c>
      <c r="AO22" s="186">
        <v>26497320.137403838</v>
      </c>
      <c r="AP22" s="185">
        <v>26100721.049160924</v>
      </c>
      <c r="AQ22" s="176">
        <v>26324691.046527725</v>
      </c>
      <c r="AR22" s="176">
        <v>26597832.734731082</v>
      </c>
      <c r="AS22" s="186">
        <v>30194084.121083129</v>
      </c>
      <c r="AT22" s="185">
        <v>30812687.831733033</v>
      </c>
      <c r="AU22" s="176">
        <v>31017169.317795463</v>
      </c>
      <c r="AV22" s="176">
        <v>32962538.439436954</v>
      </c>
      <c r="AW22" s="186">
        <v>30343943.335011706</v>
      </c>
      <c r="AX22" s="185">
        <v>30854080.211974181</v>
      </c>
      <c r="AY22" s="176">
        <v>31815686.989609189</v>
      </c>
      <c r="AZ22" s="176">
        <v>29857892.466761351</v>
      </c>
      <c r="BA22" s="186">
        <v>30444045.680724107</v>
      </c>
      <c r="BB22" s="185">
        <v>30982250.491293099</v>
      </c>
      <c r="BC22" s="176">
        <v>32570930.660825174</v>
      </c>
      <c r="BD22" s="176">
        <v>31683301.51507993</v>
      </c>
      <c r="BE22" s="186">
        <v>32589260.865884546</v>
      </c>
      <c r="BF22" s="185">
        <v>31142027.326327771</v>
      </c>
      <c r="BG22" s="176">
        <v>31068515.138968021</v>
      </c>
      <c r="BH22" s="176">
        <v>33064327.712337188</v>
      </c>
      <c r="BI22" s="186">
        <v>34823661.561633877</v>
      </c>
      <c r="BJ22" s="185">
        <v>34842442.420394987</v>
      </c>
      <c r="BK22" s="176">
        <v>34404994.858777784</v>
      </c>
      <c r="BL22" s="176">
        <v>36412339.082147762</v>
      </c>
      <c r="BM22" s="186">
        <v>37612498.197822653</v>
      </c>
      <c r="BN22" s="185">
        <v>40028088.073193759</v>
      </c>
      <c r="BO22" s="176">
        <v>38029182.116085902</v>
      </c>
      <c r="BP22" s="176">
        <v>39473626.684109561</v>
      </c>
      <c r="BQ22" s="186">
        <v>39099239.773711756</v>
      </c>
      <c r="BR22" s="185">
        <v>39627695.722290017</v>
      </c>
      <c r="BS22" s="176">
        <v>40074457.798028037</v>
      </c>
      <c r="BT22" s="176">
        <v>39399759.592874303</v>
      </c>
      <c r="BU22" s="186">
        <v>40228071.511294395</v>
      </c>
      <c r="BV22" s="185">
        <v>37375349.262503639</v>
      </c>
      <c r="BW22" s="176">
        <v>39735966.106475189</v>
      </c>
      <c r="BX22" s="176">
        <v>39897144.669687197</v>
      </c>
      <c r="BY22" s="186">
        <v>41110878.182097442</v>
      </c>
      <c r="BZ22" s="185">
        <v>41979921.784887165</v>
      </c>
      <c r="CA22" s="185">
        <v>42066256.8789033</v>
      </c>
      <c r="CB22" s="185">
        <v>41643788.463115603</v>
      </c>
      <c r="CC22" s="185">
        <v>39397727.56023562</v>
      </c>
      <c r="CD22" s="185">
        <v>43498174.5360782</v>
      </c>
      <c r="CE22" s="185">
        <v>45613694.742938697</v>
      </c>
      <c r="CF22" s="185">
        <v>47042479.808258742</v>
      </c>
      <c r="CG22" s="185">
        <v>45634579.866305023</v>
      </c>
      <c r="CH22" s="185">
        <v>48252734.875842385</v>
      </c>
      <c r="CI22" s="185">
        <v>50966601.642745122</v>
      </c>
      <c r="CJ22" s="185">
        <v>54107029.388340749</v>
      </c>
      <c r="CK22" s="185">
        <v>56066487.20509357</v>
      </c>
      <c r="CL22" s="185">
        <v>59317914.782477044</v>
      </c>
      <c r="CM22" s="185">
        <v>62193676.06667392</v>
      </c>
      <c r="CN22" s="185">
        <v>65435976.686201334</v>
      </c>
      <c r="CO22" s="185">
        <v>77781460.63656801</v>
      </c>
      <c r="CP22" s="185">
        <v>84315647.502030224</v>
      </c>
      <c r="CQ22" s="185">
        <v>79459388.262146398</v>
      </c>
      <c r="CR22" s="185">
        <v>75160460.217707038</v>
      </c>
      <c r="CS22" s="185">
        <v>71910313.044199497</v>
      </c>
      <c r="CT22" s="185">
        <v>73527989.973257586</v>
      </c>
      <c r="CU22" s="185">
        <v>65963727.603856385</v>
      </c>
      <c r="CV22" s="185">
        <v>71847835.337721959</v>
      </c>
      <c r="CW22" s="185">
        <v>73446031.157842457</v>
      </c>
      <c r="CX22" s="185">
        <v>65985463.063562855</v>
      </c>
      <c r="CY22" s="185">
        <v>63995170.437388122</v>
      </c>
      <c r="CZ22" s="185">
        <v>63873630.172797844</v>
      </c>
    </row>
    <row r="23" spans="1:104" x14ac:dyDescent="0.25">
      <c r="A23" s="202"/>
      <c r="B23" s="164" t="s">
        <v>38</v>
      </c>
      <c r="C23" s="198"/>
      <c r="D23" s="197">
        <v>5422896.3701117197</v>
      </c>
      <c r="E23" s="193">
        <v>6562470.0779720005</v>
      </c>
      <c r="F23" s="193">
        <v>8311108.5698673707</v>
      </c>
      <c r="G23" s="193">
        <v>8332268.7609488508</v>
      </c>
      <c r="H23" s="193">
        <v>10221059.903359173</v>
      </c>
      <c r="I23" s="193">
        <v>10528201.10861245</v>
      </c>
      <c r="J23" s="189">
        <v>10366948.011815019</v>
      </c>
      <c r="K23" s="174">
        <v>10823001.662389848</v>
      </c>
      <c r="L23" s="174">
        <v>13130361.375442339</v>
      </c>
      <c r="M23" s="182">
        <v>13684418.08137247</v>
      </c>
      <c r="N23" s="181">
        <v>13985838.42638452</v>
      </c>
      <c r="O23" s="174">
        <v>13166978.925386699</v>
      </c>
      <c r="P23" s="174">
        <v>13411445.81105976</v>
      </c>
      <c r="Q23" s="182">
        <v>13945068.629912209</v>
      </c>
      <c r="R23" s="181">
        <v>14045412.897358211</v>
      </c>
      <c r="S23" s="174">
        <v>14531895.30211122</v>
      </c>
      <c r="T23" s="174">
        <v>14445360.358417191</v>
      </c>
      <c r="U23" s="182">
        <v>14801576.991327442</v>
      </c>
      <c r="V23" s="181">
        <v>14615881.33025787</v>
      </c>
      <c r="W23" s="174">
        <v>14805640.170246961</v>
      </c>
      <c r="X23" s="174">
        <v>14698879.37383</v>
      </c>
      <c r="Y23" s="182">
        <v>13803560.083300002</v>
      </c>
      <c r="Z23" s="181">
        <v>13547819.73859</v>
      </c>
      <c r="AA23" s="174">
        <v>14322323.59976</v>
      </c>
      <c r="AB23" s="174">
        <v>14569261.5638</v>
      </c>
      <c r="AC23" s="182">
        <v>15028362.23498591</v>
      </c>
      <c r="AD23" s="181">
        <v>14834500.635910001</v>
      </c>
      <c r="AE23" s="174">
        <v>16276563.900520001</v>
      </c>
      <c r="AF23" s="174">
        <v>15039342.930330001</v>
      </c>
      <c r="AG23" s="182">
        <v>14995700.6619824</v>
      </c>
      <c r="AH23" s="181">
        <v>14996014.77224</v>
      </c>
      <c r="AI23" s="174">
        <v>15161657.877442049</v>
      </c>
      <c r="AJ23" s="174">
        <v>16131661.713220602</v>
      </c>
      <c r="AK23" s="182">
        <v>14528643.017984979</v>
      </c>
      <c r="AL23" s="181">
        <v>14700866.313465739</v>
      </c>
      <c r="AM23" s="174">
        <v>17436935.534233838</v>
      </c>
      <c r="AN23" s="174">
        <v>18452030.267290227</v>
      </c>
      <c r="AO23" s="182">
        <v>18634877.173893258</v>
      </c>
      <c r="AP23" s="181">
        <v>18930281.824089244</v>
      </c>
      <c r="AQ23" s="174">
        <v>18772859.106705353</v>
      </c>
      <c r="AR23" s="174">
        <v>19285163.665176392</v>
      </c>
      <c r="AS23" s="182">
        <v>21873323.744163103</v>
      </c>
      <c r="AT23" s="181">
        <v>22064650.327124055</v>
      </c>
      <c r="AU23" s="174">
        <v>22542407.562356997</v>
      </c>
      <c r="AV23" s="174">
        <v>23561732.774287082</v>
      </c>
      <c r="AW23" s="182">
        <v>20838327.287521951</v>
      </c>
      <c r="AX23" s="181">
        <v>21444636.39924312</v>
      </c>
      <c r="AY23" s="174">
        <v>21715890.410644889</v>
      </c>
      <c r="AZ23" s="174">
        <v>21490665.452394988</v>
      </c>
      <c r="BA23" s="182">
        <v>21640809.184344988</v>
      </c>
      <c r="BB23" s="181">
        <v>21486232.511503987</v>
      </c>
      <c r="BC23" s="174">
        <v>22433580.120153986</v>
      </c>
      <c r="BD23" s="174">
        <v>22754317.118139539</v>
      </c>
      <c r="BE23" s="182">
        <v>23502607.239209536</v>
      </c>
      <c r="BF23" s="181">
        <v>22036127.51752954</v>
      </c>
      <c r="BG23" s="174">
        <v>22197208.329073537</v>
      </c>
      <c r="BH23" s="174">
        <v>22740989.645728599</v>
      </c>
      <c r="BI23" s="182">
        <v>23231230.8604686</v>
      </c>
      <c r="BJ23" s="181">
        <v>23078539.60493464</v>
      </c>
      <c r="BK23" s="174">
        <v>22441604.036676142</v>
      </c>
      <c r="BL23" s="174">
        <v>22675063.536688328</v>
      </c>
      <c r="BM23" s="182">
        <v>24309225.524613898</v>
      </c>
      <c r="BN23" s="181">
        <v>27224299.544655539</v>
      </c>
      <c r="BO23" s="174">
        <v>22338655.617485538</v>
      </c>
      <c r="BP23" s="174">
        <v>23598881.426447961</v>
      </c>
      <c r="BQ23" s="182">
        <v>23250039.217267964</v>
      </c>
      <c r="BR23" s="181">
        <v>24149262.165114004</v>
      </c>
      <c r="BS23" s="174">
        <v>22821429.974580005</v>
      </c>
      <c r="BT23" s="174">
        <v>23111511.018947355</v>
      </c>
      <c r="BU23" s="182">
        <v>23722471.484545723</v>
      </c>
      <c r="BV23" s="181">
        <v>21337110.768209469</v>
      </c>
      <c r="BW23" s="174">
        <v>22423071.379760534</v>
      </c>
      <c r="BX23" s="174">
        <v>21827720.28787763</v>
      </c>
      <c r="BY23" s="182">
        <v>22340360.584003218</v>
      </c>
      <c r="BZ23" s="181">
        <v>23607374.371940676</v>
      </c>
      <c r="CA23" s="181">
        <v>22042689.203823175</v>
      </c>
      <c r="CB23" s="181">
        <v>20615849.114225037</v>
      </c>
      <c r="CC23" s="181">
        <v>19213440.573495589</v>
      </c>
      <c r="CD23" s="181">
        <v>20414136.460305586</v>
      </c>
      <c r="CE23" s="181">
        <v>20128151.004856151</v>
      </c>
      <c r="CF23" s="181">
        <v>19204850.159529962</v>
      </c>
      <c r="CG23" s="181">
        <v>19716864.957725551</v>
      </c>
      <c r="CH23" s="181">
        <v>21298776.849136528</v>
      </c>
      <c r="CI23" s="181">
        <v>23572860.903153408</v>
      </c>
      <c r="CJ23" s="181">
        <v>26114461.597139604</v>
      </c>
      <c r="CK23" s="181">
        <v>26967020.265252609</v>
      </c>
      <c r="CL23" s="181">
        <v>33379744.344637327</v>
      </c>
      <c r="CM23" s="181">
        <v>34929592.821171001</v>
      </c>
      <c r="CN23" s="181">
        <v>36948629.221025839</v>
      </c>
      <c r="CO23" s="181">
        <v>44638957.238051824</v>
      </c>
      <c r="CP23" s="181">
        <v>52293738.581121892</v>
      </c>
      <c r="CQ23" s="181">
        <v>49855680.038244694</v>
      </c>
      <c r="CR23" s="181">
        <v>45157571.989842802</v>
      </c>
      <c r="CS23" s="181">
        <v>41598578.888164952</v>
      </c>
      <c r="CT23" s="181">
        <v>43317521.451454863</v>
      </c>
      <c r="CU23" s="181">
        <v>34775475.86815729</v>
      </c>
      <c r="CV23" s="181">
        <v>41193793.29044953</v>
      </c>
      <c r="CW23" s="181">
        <v>42152779.70992019</v>
      </c>
      <c r="CX23" s="181">
        <v>35000738.328030854</v>
      </c>
      <c r="CY23" s="181">
        <v>32140928.155332148</v>
      </c>
      <c r="CZ23" s="181">
        <v>32250516.407768838</v>
      </c>
    </row>
    <row r="24" spans="1:104" x14ac:dyDescent="0.25">
      <c r="A24" s="202"/>
      <c r="B24" s="164" t="s">
        <v>39</v>
      </c>
      <c r="C24" s="198"/>
      <c r="D24" s="197">
        <v>4703858.366331337</v>
      </c>
      <c r="E24" s="193">
        <v>5304628.2961063534</v>
      </c>
      <c r="F24" s="193">
        <v>6715574.931981042</v>
      </c>
      <c r="G24" s="193">
        <v>7950482.0610886998</v>
      </c>
      <c r="H24" s="193">
        <v>7848471.4986161701</v>
      </c>
      <c r="I24" s="193">
        <v>7082473.5736652613</v>
      </c>
      <c r="J24" s="189">
        <v>6699263.9246515799</v>
      </c>
      <c r="K24" s="174">
        <v>7186460.0627349624</v>
      </c>
      <c r="L24" s="174">
        <v>8265324.4122292027</v>
      </c>
      <c r="M24" s="182">
        <v>8059704.2493952205</v>
      </c>
      <c r="N24" s="181">
        <v>8052974.5540655963</v>
      </c>
      <c r="O24" s="174">
        <v>7497483.4123584619</v>
      </c>
      <c r="P24" s="174">
        <v>7372008.3737835418</v>
      </c>
      <c r="Q24" s="182">
        <v>6877192.1346714403</v>
      </c>
      <c r="R24" s="181">
        <v>6288446.4870997937</v>
      </c>
      <c r="S24" s="174">
        <v>6043506.0085386634</v>
      </c>
      <c r="T24" s="174">
        <v>5560979.3668326456</v>
      </c>
      <c r="U24" s="182">
        <v>5145445.4386329884</v>
      </c>
      <c r="V24" s="181">
        <v>4613034.3869876796</v>
      </c>
      <c r="W24" s="174">
        <v>4357314.376823741</v>
      </c>
      <c r="X24" s="174">
        <v>4020383.2347951378</v>
      </c>
      <c r="Y24" s="182">
        <v>4583309.1830081996</v>
      </c>
      <c r="Z24" s="181">
        <v>4454986.4008023459</v>
      </c>
      <c r="AA24" s="174">
        <v>5123704.87606645</v>
      </c>
      <c r="AB24" s="174">
        <v>5776846.1347462349</v>
      </c>
      <c r="AC24" s="182">
        <v>4594696.4899655161</v>
      </c>
      <c r="AD24" s="181">
        <v>7844640.268663845</v>
      </c>
      <c r="AE24" s="174">
        <v>7024396.3748286488</v>
      </c>
      <c r="AF24" s="174">
        <v>6932214.3683265718</v>
      </c>
      <c r="AG24" s="182">
        <v>7231321.3370083449</v>
      </c>
      <c r="AH24" s="181">
        <v>6547591.8296098076</v>
      </c>
      <c r="AI24" s="174">
        <v>6867805.1544063035</v>
      </c>
      <c r="AJ24" s="174">
        <v>7233511.4356754497</v>
      </c>
      <c r="AK24" s="182">
        <v>7363314.3802721584</v>
      </c>
      <c r="AL24" s="181">
        <v>8491851.4007435497</v>
      </c>
      <c r="AM24" s="174">
        <v>7252269.697768392</v>
      </c>
      <c r="AN24" s="174">
        <v>7576788.0741642434</v>
      </c>
      <c r="AO24" s="182">
        <v>7862442.9635105785</v>
      </c>
      <c r="AP24" s="181">
        <v>7170439.2250716807</v>
      </c>
      <c r="AQ24" s="174">
        <v>7551831.9398223711</v>
      </c>
      <c r="AR24" s="174">
        <v>7312669.0695546903</v>
      </c>
      <c r="AS24" s="182">
        <v>8320760.3769200267</v>
      </c>
      <c r="AT24" s="181">
        <v>8748037.5046089757</v>
      </c>
      <c r="AU24" s="174">
        <v>8474761.7554384675</v>
      </c>
      <c r="AV24" s="174">
        <v>9400805.6651498713</v>
      </c>
      <c r="AW24" s="182">
        <v>9505616.0474897567</v>
      </c>
      <c r="AX24" s="181">
        <v>9409443.812731063</v>
      </c>
      <c r="AY24" s="174">
        <v>10099796.578964299</v>
      </c>
      <c r="AZ24" s="174">
        <v>8367227.0143663641</v>
      </c>
      <c r="BA24" s="182">
        <v>8803236.4963791184</v>
      </c>
      <c r="BB24" s="181">
        <v>9496017.9797891118</v>
      </c>
      <c r="BC24" s="174">
        <v>10137350.540671188</v>
      </c>
      <c r="BD24" s="174">
        <v>8928984.3969403915</v>
      </c>
      <c r="BE24" s="182">
        <v>9086653.6266750097</v>
      </c>
      <c r="BF24" s="181">
        <v>9105899.8087982293</v>
      </c>
      <c r="BG24" s="174">
        <v>8871306.8098944835</v>
      </c>
      <c r="BH24" s="174">
        <v>10323338.066608591</v>
      </c>
      <c r="BI24" s="182">
        <v>11592430.701165276</v>
      </c>
      <c r="BJ24" s="181">
        <v>11763902.815460347</v>
      </c>
      <c r="BK24" s="174">
        <v>11963390.822101641</v>
      </c>
      <c r="BL24" s="174">
        <v>13737275.545459438</v>
      </c>
      <c r="BM24" s="182">
        <v>13303272.673208756</v>
      </c>
      <c r="BN24" s="181">
        <v>12803788.528538216</v>
      </c>
      <c r="BO24" s="174">
        <v>15690526.498600366</v>
      </c>
      <c r="BP24" s="174">
        <v>15874745.257661598</v>
      </c>
      <c r="BQ24" s="182">
        <v>15849200.55644379</v>
      </c>
      <c r="BR24" s="181">
        <v>15478433.557176014</v>
      </c>
      <c r="BS24" s="174">
        <v>17253027.823448028</v>
      </c>
      <c r="BT24" s="174">
        <v>16288248.57392695</v>
      </c>
      <c r="BU24" s="182">
        <v>16505600.026748672</v>
      </c>
      <c r="BV24" s="181">
        <v>16038238.49429417</v>
      </c>
      <c r="BW24" s="174">
        <v>17312894.726714652</v>
      </c>
      <c r="BX24" s="174">
        <v>18069424.381809566</v>
      </c>
      <c r="BY24" s="182">
        <v>18770517.598094225</v>
      </c>
      <c r="BZ24" s="181">
        <v>18372547.412946489</v>
      </c>
      <c r="CA24" s="181">
        <v>20023567.675080121</v>
      </c>
      <c r="CB24" s="181">
        <v>21027939.348890565</v>
      </c>
      <c r="CC24" s="181">
        <v>20184286.986740027</v>
      </c>
      <c r="CD24" s="181">
        <v>23084038.07577261</v>
      </c>
      <c r="CE24" s="181">
        <v>25485543.738082543</v>
      </c>
      <c r="CF24" s="181">
        <v>27837629.648728784</v>
      </c>
      <c r="CG24" s="181">
        <v>25917714.908579469</v>
      </c>
      <c r="CH24" s="181">
        <v>26953958.026705857</v>
      </c>
      <c r="CI24" s="181">
        <v>27393740.739591718</v>
      </c>
      <c r="CJ24" s="181">
        <v>27992567.791201144</v>
      </c>
      <c r="CK24" s="181">
        <v>29099466.939840961</v>
      </c>
      <c r="CL24" s="181">
        <v>25938170.437839717</v>
      </c>
      <c r="CM24" s="181">
        <v>27264083.245502915</v>
      </c>
      <c r="CN24" s="181">
        <v>28487347.465175498</v>
      </c>
      <c r="CO24" s="181">
        <v>33142503.398516189</v>
      </c>
      <c r="CP24" s="181">
        <v>32021908.920908339</v>
      </c>
      <c r="CQ24" s="181">
        <v>29603708.223901708</v>
      </c>
      <c r="CR24" s="181">
        <v>30002888.227864243</v>
      </c>
      <c r="CS24" s="181">
        <v>30311734.156034552</v>
      </c>
      <c r="CT24" s="181">
        <v>30210468.521802723</v>
      </c>
      <c r="CU24" s="181">
        <v>31188251.735699095</v>
      </c>
      <c r="CV24" s="181">
        <v>30654042.047272425</v>
      </c>
      <c r="CW24" s="181">
        <v>31293251.447922263</v>
      </c>
      <c r="CX24" s="181">
        <v>30984724.735532004</v>
      </c>
      <c r="CY24" s="181">
        <v>31854242.282055974</v>
      </c>
      <c r="CZ24" s="181">
        <v>31623113.765029006</v>
      </c>
    </row>
    <row r="25" spans="1:104" x14ac:dyDescent="0.25">
      <c r="A25" s="202"/>
      <c r="B25" s="27"/>
      <c r="C25" s="198"/>
      <c r="D25" s="198"/>
      <c r="E25" s="194"/>
      <c r="F25" s="194"/>
      <c r="G25" s="194"/>
      <c r="H25" s="194"/>
      <c r="I25" s="194"/>
      <c r="J25" s="190"/>
      <c r="K25" s="175"/>
      <c r="L25" s="175"/>
      <c r="M25" s="184"/>
      <c r="N25" s="183"/>
      <c r="O25" s="175"/>
      <c r="P25" s="175"/>
      <c r="Q25" s="184"/>
      <c r="R25" s="183"/>
      <c r="S25" s="175"/>
      <c r="T25" s="175"/>
      <c r="U25" s="184"/>
      <c r="V25" s="183"/>
      <c r="W25" s="175"/>
      <c r="X25" s="175"/>
      <c r="Y25" s="184"/>
      <c r="Z25" s="183"/>
      <c r="AA25" s="175"/>
      <c r="AB25" s="175"/>
      <c r="AC25" s="184"/>
      <c r="AD25" s="183"/>
      <c r="AE25" s="175"/>
      <c r="AF25" s="175"/>
      <c r="AG25" s="184"/>
      <c r="AH25" s="183"/>
      <c r="AI25" s="175"/>
      <c r="AJ25" s="175"/>
      <c r="AK25" s="184"/>
      <c r="AL25" s="183"/>
      <c r="AM25" s="175"/>
      <c r="AN25" s="175"/>
      <c r="AO25" s="184"/>
      <c r="AP25" s="183"/>
      <c r="AQ25" s="175"/>
      <c r="AR25" s="175"/>
      <c r="AS25" s="184"/>
      <c r="AT25" s="183"/>
      <c r="AU25" s="175"/>
      <c r="AV25" s="175"/>
      <c r="AW25" s="184"/>
      <c r="AX25" s="183"/>
      <c r="AY25" s="175"/>
      <c r="AZ25" s="175"/>
      <c r="BA25" s="184"/>
      <c r="BB25" s="183"/>
      <c r="BC25" s="175"/>
      <c r="BD25" s="175"/>
      <c r="BE25" s="184"/>
      <c r="BF25" s="183"/>
      <c r="BG25" s="175"/>
      <c r="BH25" s="175"/>
      <c r="BI25" s="184"/>
      <c r="BJ25" s="183"/>
      <c r="BK25" s="175"/>
      <c r="BL25" s="175"/>
      <c r="BM25" s="184"/>
      <c r="BN25" s="183"/>
      <c r="BO25" s="175"/>
      <c r="BP25" s="175"/>
      <c r="BQ25" s="184"/>
      <c r="BR25" s="183"/>
      <c r="BS25" s="175"/>
      <c r="BT25" s="175"/>
      <c r="BU25" s="184"/>
      <c r="BV25" s="183"/>
      <c r="BW25" s="175"/>
      <c r="BX25" s="175"/>
      <c r="BY25" s="184"/>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row>
    <row r="26" spans="1:104" ht="13" x14ac:dyDescent="0.3">
      <c r="A26" s="258" t="s">
        <v>71</v>
      </c>
      <c r="B26" s="214"/>
      <c r="C26" s="215"/>
      <c r="D26" s="216">
        <v>29908084.662109841</v>
      </c>
      <c r="E26" s="217">
        <v>42160122.692245007</v>
      </c>
      <c r="F26" s="217">
        <v>55481706.219499208</v>
      </c>
      <c r="G26" s="217">
        <v>75986409.032411456</v>
      </c>
      <c r="H26" s="217">
        <v>100789155.3405188</v>
      </c>
      <c r="I26" s="217">
        <v>118344660.34605758</v>
      </c>
      <c r="J26" s="218">
        <v>117130407.99254897</v>
      </c>
      <c r="K26" s="219">
        <v>124319258.16662173</v>
      </c>
      <c r="L26" s="219">
        <v>137199007.56361422</v>
      </c>
      <c r="M26" s="220">
        <v>145019523.13349822</v>
      </c>
      <c r="N26" s="221">
        <v>150509596.42959237</v>
      </c>
      <c r="O26" s="219">
        <v>149352997.49547666</v>
      </c>
      <c r="P26" s="219">
        <v>152462814.81037036</v>
      </c>
      <c r="Q26" s="220">
        <v>154007219.77697539</v>
      </c>
      <c r="R26" s="221">
        <v>153690617.82041377</v>
      </c>
      <c r="S26" s="219">
        <v>156900513.14563566</v>
      </c>
      <c r="T26" s="219">
        <v>156007526.69182184</v>
      </c>
      <c r="U26" s="220">
        <v>159091013.4140532</v>
      </c>
      <c r="V26" s="221">
        <v>165947436.04715243</v>
      </c>
      <c r="W26" s="219">
        <v>162044686.03945804</v>
      </c>
      <c r="X26" s="219">
        <v>163973739.08497351</v>
      </c>
      <c r="Y26" s="220">
        <v>170459506.77866584</v>
      </c>
      <c r="Z26" s="221">
        <v>174572932.05935028</v>
      </c>
      <c r="AA26" s="219">
        <v>182355982.02059606</v>
      </c>
      <c r="AB26" s="219">
        <v>180033600.76938954</v>
      </c>
      <c r="AC26" s="220">
        <v>182244289.0369646</v>
      </c>
      <c r="AD26" s="221">
        <v>189103577.13649523</v>
      </c>
      <c r="AE26" s="219">
        <v>188589668.38201368</v>
      </c>
      <c r="AF26" s="219">
        <v>188462905.53924993</v>
      </c>
      <c r="AG26" s="220">
        <v>188795211.90252179</v>
      </c>
      <c r="AH26" s="221">
        <v>184978276.07239169</v>
      </c>
      <c r="AI26" s="219">
        <v>188018397.70316249</v>
      </c>
      <c r="AJ26" s="219">
        <v>197957854.64823127</v>
      </c>
      <c r="AK26" s="220">
        <v>204450299.97998288</v>
      </c>
      <c r="AL26" s="221">
        <v>216953805.56771997</v>
      </c>
      <c r="AM26" s="219">
        <v>212346008.49743429</v>
      </c>
      <c r="AN26" s="219">
        <v>208391200.35679251</v>
      </c>
      <c r="AO26" s="220">
        <v>228217016.43283504</v>
      </c>
      <c r="AP26" s="221">
        <v>233164210.23647431</v>
      </c>
      <c r="AQ26" s="219">
        <v>235515778.87875158</v>
      </c>
      <c r="AR26" s="219">
        <v>234535710.34023356</v>
      </c>
      <c r="AS26" s="220">
        <v>250885648.12822235</v>
      </c>
      <c r="AT26" s="221">
        <v>243873693.72764105</v>
      </c>
      <c r="AU26" s="219">
        <v>238119571.5121555</v>
      </c>
      <c r="AV26" s="219">
        <v>252513630.17975414</v>
      </c>
      <c r="AW26" s="220">
        <v>265674174.79534572</v>
      </c>
      <c r="AX26" s="221">
        <v>257315760.19295639</v>
      </c>
      <c r="AY26" s="219">
        <v>256545744.18168634</v>
      </c>
      <c r="AZ26" s="219">
        <v>256000583.45618778</v>
      </c>
      <c r="BA26" s="220">
        <v>268490278.33576775</v>
      </c>
      <c r="BB26" s="221">
        <v>274776207.44516742</v>
      </c>
      <c r="BC26" s="219">
        <v>275797710.36517555</v>
      </c>
      <c r="BD26" s="219">
        <v>289912215.42580277</v>
      </c>
      <c r="BE26" s="220">
        <v>304715798.42433518</v>
      </c>
      <c r="BF26" s="221">
        <v>310666726.82725847</v>
      </c>
      <c r="BG26" s="219">
        <v>309018969.02661681</v>
      </c>
      <c r="BH26" s="219">
        <v>321745309.55007601</v>
      </c>
      <c r="BI26" s="220">
        <v>350182557.3114543</v>
      </c>
      <c r="BJ26" s="221">
        <v>362468826.94850612</v>
      </c>
      <c r="BK26" s="219">
        <v>367941700.84606159</v>
      </c>
      <c r="BL26" s="219">
        <v>408484538.64716142</v>
      </c>
      <c r="BM26" s="220">
        <v>409169295.05977142</v>
      </c>
      <c r="BN26" s="221">
        <v>421857443.34326148</v>
      </c>
      <c r="BO26" s="219">
        <v>425764910.6994049</v>
      </c>
      <c r="BP26" s="219">
        <v>433449842.51967955</v>
      </c>
      <c r="BQ26" s="220">
        <v>445382824.12547147</v>
      </c>
      <c r="BR26" s="221">
        <v>452419890.24974024</v>
      </c>
      <c r="BS26" s="219">
        <v>458234241.14067358</v>
      </c>
      <c r="BT26" s="219">
        <v>471478715.07161063</v>
      </c>
      <c r="BU26" s="220">
        <v>480126424.71465611</v>
      </c>
      <c r="BV26" s="221">
        <v>478189055.79490256</v>
      </c>
      <c r="BW26" s="219">
        <v>504133606.96959049</v>
      </c>
      <c r="BX26" s="219">
        <v>522360063.29598075</v>
      </c>
      <c r="BY26" s="220">
        <v>541434769.58566403</v>
      </c>
      <c r="BZ26" s="221">
        <v>558835870.04036307</v>
      </c>
      <c r="CA26" s="221">
        <v>592958783.38909149</v>
      </c>
      <c r="CB26" s="221">
        <v>607073848.31304741</v>
      </c>
      <c r="CC26" s="221">
        <v>589984637.32808876</v>
      </c>
      <c r="CD26" s="221">
        <v>665312616.01086271</v>
      </c>
      <c r="CE26" s="221">
        <v>687583854.45903826</v>
      </c>
      <c r="CF26" s="221">
        <v>728149803.29555142</v>
      </c>
      <c r="CG26" s="221">
        <v>712833369.91502988</v>
      </c>
      <c r="CH26" s="221">
        <v>747853965.05378163</v>
      </c>
      <c r="CI26" s="221">
        <v>780875568.30750203</v>
      </c>
      <c r="CJ26" s="221">
        <v>803554614.60049415</v>
      </c>
      <c r="CK26" s="221">
        <v>828232621.74680924</v>
      </c>
      <c r="CL26" s="221">
        <v>841417468.64214754</v>
      </c>
      <c r="CM26" s="221">
        <v>879965447.21941459</v>
      </c>
      <c r="CN26" s="221">
        <v>939690978.68924677</v>
      </c>
      <c r="CO26" s="221">
        <v>997945865.64777875</v>
      </c>
      <c r="CP26" s="221">
        <v>1015854596.1303051</v>
      </c>
      <c r="CQ26" s="221">
        <v>999798635.56742525</v>
      </c>
      <c r="CR26" s="221">
        <v>996384714.78946054</v>
      </c>
      <c r="CS26" s="221">
        <v>996413102.70718896</v>
      </c>
      <c r="CT26" s="221">
        <v>1023814703.7606661</v>
      </c>
      <c r="CU26" s="221">
        <v>1071731915.2595363</v>
      </c>
      <c r="CV26" s="221">
        <v>1105218545.7343791</v>
      </c>
      <c r="CW26" s="221">
        <v>1157925786.182863</v>
      </c>
      <c r="CX26" s="221">
        <v>1169365853.5649047</v>
      </c>
      <c r="CY26" s="221">
        <v>1204178663.2763119</v>
      </c>
      <c r="CZ26" s="221">
        <v>1285943834.6927059</v>
      </c>
    </row>
    <row r="27" spans="1:104" ht="13.5" customHeight="1" x14ac:dyDescent="0.3">
      <c r="A27" s="259" t="s">
        <v>80</v>
      </c>
      <c r="B27" s="222"/>
      <c r="C27" s="223"/>
      <c r="D27" s="224">
        <v>27802184.662109841</v>
      </c>
      <c r="E27" s="225">
        <v>39315322.692245007</v>
      </c>
      <c r="F27" s="225">
        <v>52272316.219499208</v>
      </c>
      <c r="G27" s="225">
        <v>71382223.270711452</v>
      </c>
      <c r="H27" s="225">
        <v>96723564.116329968</v>
      </c>
      <c r="I27" s="225">
        <v>115146560.34605758</v>
      </c>
      <c r="J27" s="226">
        <v>113205754.84888674</v>
      </c>
      <c r="K27" s="227">
        <v>120548142.34633325</v>
      </c>
      <c r="L27" s="227">
        <v>133911163.01874292</v>
      </c>
      <c r="M27" s="228">
        <v>140916523.13349822</v>
      </c>
      <c r="N27" s="229">
        <v>145778036.83423793</v>
      </c>
      <c r="O27" s="227">
        <v>144295858.70005399</v>
      </c>
      <c r="P27" s="227">
        <v>147651908.19313577</v>
      </c>
      <c r="Q27" s="228">
        <v>150462219.77697539</v>
      </c>
      <c r="R27" s="229">
        <v>148917453.72601649</v>
      </c>
      <c r="S27" s="227">
        <v>150936286.85318947</v>
      </c>
      <c r="T27" s="227">
        <v>151007283.5761514</v>
      </c>
      <c r="U27" s="228">
        <v>153624913.4140532</v>
      </c>
      <c r="V27" s="229">
        <v>157494621.36422351</v>
      </c>
      <c r="W27" s="227">
        <v>154758680.23847148</v>
      </c>
      <c r="X27" s="227">
        <v>157900009.22852492</v>
      </c>
      <c r="Y27" s="228">
        <v>165741642.77866584</v>
      </c>
      <c r="Z27" s="229">
        <v>166418696.2750062</v>
      </c>
      <c r="AA27" s="227">
        <v>173839533.23829988</v>
      </c>
      <c r="AB27" s="227">
        <v>172962248.40497324</v>
      </c>
      <c r="AC27" s="228">
        <v>176253686.0369646</v>
      </c>
      <c r="AD27" s="229">
        <v>179585718.48486802</v>
      </c>
      <c r="AE27" s="227">
        <v>178235218.01776728</v>
      </c>
      <c r="AF27" s="227">
        <v>179662354.89949659</v>
      </c>
      <c r="AG27" s="228">
        <v>184320167.07580113</v>
      </c>
      <c r="AH27" s="229">
        <v>180902961.13383177</v>
      </c>
      <c r="AI27" s="227">
        <v>183750345.2512235</v>
      </c>
      <c r="AJ27" s="227">
        <v>193590634.0668447</v>
      </c>
      <c r="AK27" s="228">
        <v>199128114.15586668</v>
      </c>
      <c r="AL27" s="229">
        <v>213065801.04609594</v>
      </c>
      <c r="AM27" s="227">
        <v>208568173.21417919</v>
      </c>
      <c r="AN27" s="227">
        <v>204908901.85773262</v>
      </c>
      <c r="AO27" s="228">
        <v>221412956.60229361</v>
      </c>
      <c r="AP27" s="229">
        <v>231445087.46601593</v>
      </c>
      <c r="AQ27" s="227">
        <v>233628716.06478021</v>
      </c>
      <c r="AR27" s="227">
        <v>232920969.58643538</v>
      </c>
      <c r="AS27" s="228">
        <v>244601455.56371915</v>
      </c>
      <c r="AT27" s="229">
        <v>240877387.69321018</v>
      </c>
      <c r="AU27" s="227">
        <v>236483168.70284176</v>
      </c>
      <c r="AV27" s="227">
        <v>251065314.51614028</v>
      </c>
      <c r="AW27" s="228">
        <v>255755220.49789864</v>
      </c>
      <c r="AX27" s="229">
        <v>253126937.86591676</v>
      </c>
      <c r="AY27" s="227">
        <v>253036693.41777205</v>
      </c>
      <c r="AZ27" s="227">
        <v>252577502.56502506</v>
      </c>
      <c r="BA27" s="228">
        <v>256846443.42653435</v>
      </c>
      <c r="BB27" s="229">
        <v>265534751.98132867</v>
      </c>
      <c r="BC27" s="227">
        <v>268218539.32040799</v>
      </c>
      <c r="BD27" s="227">
        <v>283166402.49591941</v>
      </c>
      <c r="BE27" s="228">
        <v>292391897.48833102</v>
      </c>
      <c r="BF27" s="229">
        <v>302490304.62639409</v>
      </c>
      <c r="BG27" s="227">
        <v>302962898.53483504</v>
      </c>
      <c r="BH27" s="227">
        <v>315645335.66004097</v>
      </c>
      <c r="BI27" s="228">
        <v>339931494.52877176</v>
      </c>
      <c r="BJ27" s="229">
        <v>355015967.82424605</v>
      </c>
      <c r="BK27" s="227">
        <v>360553076.58978176</v>
      </c>
      <c r="BL27" s="227">
        <v>401794622.20464492</v>
      </c>
      <c r="BM27" s="228">
        <v>401241198.09863335</v>
      </c>
      <c r="BN27" s="229">
        <v>414877795.34069908</v>
      </c>
      <c r="BO27" s="227">
        <v>418941452.28238714</v>
      </c>
      <c r="BP27" s="227">
        <v>426507181.66104215</v>
      </c>
      <c r="BQ27" s="228">
        <v>439800660.22955078</v>
      </c>
      <c r="BR27" s="229">
        <v>447991550.99586499</v>
      </c>
      <c r="BS27" s="227">
        <v>453357340.33117861</v>
      </c>
      <c r="BT27" s="227">
        <v>464924287.17292964</v>
      </c>
      <c r="BU27" s="228">
        <v>476322311.75013763</v>
      </c>
      <c r="BV27" s="229">
        <v>477437990.45302355</v>
      </c>
      <c r="BW27" s="227">
        <v>503437556.22752136</v>
      </c>
      <c r="BX27" s="227">
        <v>521433030.09453833</v>
      </c>
      <c r="BY27" s="228">
        <v>540598105.48703146</v>
      </c>
      <c r="BZ27" s="229">
        <v>555939097.24177873</v>
      </c>
      <c r="CA27" s="229">
        <v>589482062.52225554</v>
      </c>
      <c r="CB27" s="229">
        <v>603154244.80332923</v>
      </c>
      <c r="CC27" s="229">
        <v>589694524.29852736</v>
      </c>
      <c r="CD27" s="229">
        <v>661500625.61642218</v>
      </c>
      <c r="CE27" s="229">
        <v>680798325.72120118</v>
      </c>
      <c r="CF27" s="229">
        <v>714236317.36496902</v>
      </c>
      <c r="CG27" s="229">
        <v>712674563.54746306</v>
      </c>
      <c r="CH27" s="229">
        <v>741464000.6479044</v>
      </c>
      <c r="CI27" s="229">
        <v>773848804.31054914</v>
      </c>
      <c r="CJ27" s="229">
        <v>797451553.81544232</v>
      </c>
      <c r="CK27" s="229">
        <v>827833610.99187529</v>
      </c>
      <c r="CL27" s="229">
        <v>836296503.40181446</v>
      </c>
      <c r="CM27" s="229">
        <v>873546589.40968156</v>
      </c>
      <c r="CN27" s="229">
        <v>935377267.28392613</v>
      </c>
      <c r="CO27" s="229">
        <v>997669373.55981231</v>
      </c>
      <c r="CP27" s="229">
        <v>1011522508.0285631</v>
      </c>
      <c r="CQ27" s="229">
        <v>994967783.52147925</v>
      </c>
      <c r="CR27" s="229">
        <v>991708780.78057015</v>
      </c>
      <c r="CS27" s="229">
        <v>996116903.80185008</v>
      </c>
      <c r="CT27" s="229">
        <v>1019324093.7468284</v>
      </c>
      <c r="CU27" s="229">
        <v>1066651981.834121</v>
      </c>
      <c r="CV27" s="229">
        <v>1101226517.1575773</v>
      </c>
      <c r="CW27" s="229">
        <v>1157513832.1290956</v>
      </c>
      <c r="CX27" s="229">
        <v>1162900743.0647619</v>
      </c>
      <c r="CY27" s="229">
        <v>1200412532.218411</v>
      </c>
      <c r="CZ27" s="229">
        <v>1284075861.7111554</v>
      </c>
    </row>
    <row r="28" spans="1:104" ht="13" x14ac:dyDescent="0.3">
      <c r="A28" s="202"/>
      <c r="B28" s="9" t="s">
        <v>4</v>
      </c>
      <c r="C28" s="198" t="s">
        <v>21</v>
      </c>
      <c r="D28" s="197">
        <v>1911521.1923143</v>
      </c>
      <c r="E28" s="193">
        <v>2726055.7439999999</v>
      </c>
      <c r="F28" s="193">
        <v>3708422.3674724908</v>
      </c>
      <c r="G28" s="193">
        <v>5310437.9030952211</v>
      </c>
      <c r="H28" s="193">
        <v>7707055.8080000002</v>
      </c>
      <c r="I28" s="193">
        <v>8912262.4296448398</v>
      </c>
      <c r="J28" s="189">
        <v>8844066.6889999993</v>
      </c>
      <c r="K28" s="174">
        <v>9210398.4079999998</v>
      </c>
      <c r="L28" s="174">
        <v>10886611.765000001</v>
      </c>
      <c r="M28" s="182">
        <v>11473789.015999999</v>
      </c>
      <c r="N28" s="181">
        <v>11305113.374000002</v>
      </c>
      <c r="O28" s="174">
        <v>10925829.515000001</v>
      </c>
      <c r="P28" s="174">
        <v>11193193.71843154</v>
      </c>
      <c r="Q28" s="182">
        <v>11113333.83</v>
      </c>
      <c r="R28" s="181">
        <v>10685082.423</v>
      </c>
      <c r="S28" s="174">
        <v>10951104.380999999</v>
      </c>
      <c r="T28" s="174">
        <v>10945964.078000002</v>
      </c>
      <c r="U28" s="182">
        <v>10837601.993000001</v>
      </c>
      <c r="V28" s="181">
        <v>10884849.441</v>
      </c>
      <c r="W28" s="174">
        <v>11068947.538000001</v>
      </c>
      <c r="X28" s="174">
        <v>11151160.445999999</v>
      </c>
      <c r="Y28" s="182">
        <v>11225388.184</v>
      </c>
      <c r="Z28" s="181">
        <v>11397987.047</v>
      </c>
      <c r="AA28" s="174">
        <v>11839532.718</v>
      </c>
      <c r="AB28" s="174">
        <v>12085779.797</v>
      </c>
      <c r="AC28" s="182">
        <v>12381764.36816779</v>
      </c>
      <c r="AD28" s="181">
        <v>12297641.695999999</v>
      </c>
      <c r="AE28" s="174">
        <v>13776715.844000001</v>
      </c>
      <c r="AF28" s="174">
        <v>12311678.902000001</v>
      </c>
      <c r="AG28" s="182">
        <v>12331715.92032709</v>
      </c>
      <c r="AH28" s="181">
        <v>12331659.501</v>
      </c>
      <c r="AI28" s="174">
        <v>12464396.819475459</v>
      </c>
      <c r="AJ28" s="174">
        <v>13318202.881432023</v>
      </c>
      <c r="AK28" s="182">
        <v>11558470.165432129</v>
      </c>
      <c r="AL28" s="181">
        <v>11681831.316359868</v>
      </c>
      <c r="AM28" s="174">
        <v>11742250.730618168</v>
      </c>
      <c r="AN28" s="174">
        <v>11812651.3346297</v>
      </c>
      <c r="AO28" s="182">
        <v>11880625.79208597</v>
      </c>
      <c r="AP28" s="181">
        <v>11897327.343079714</v>
      </c>
      <c r="AQ28" s="174">
        <v>11533098.174211141</v>
      </c>
      <c r="AR28" s="174">
        <v>12051866.253322721</v>
      </c>
      <c r="AS28" s="182">
        <v>12100036.379150271</v>
      </c>
      <c r="AT28" s="181">
        <v>9987091.311552817</v>
      </c>
      <c r="AU28" s="174">
        <v>10017441.380037347</v>
      </c>
      <c r="AV28" s="174">
        <v>10016580.50464144</v>
      </c>
      <c r="AW28" s="182">
        <v>7713510.1978530893</v>
      </c>
      <c r="AX28" s="181">
        <v>7730928.3020000001</v>
      </c>
      <c r="AY28" s="174">
        <v>7805802.7420000006</v>
      </c>
      <c r="AZ28" s="174">
        <v>7858918.4570000004</v>
      </c>
      <c r="BA28" s="182">
        <v>7774448.3620000007</v>
      </c>
      <c r="BB28" s="181">
        <v>7774292.7419999996</v>
      </c>
      <c r="BC28" s="174">
        <v>7802194.8959999997</v>
      </c>
      <c r="BD28" s="174">
        <v>7880440.665</v>
      </c>
      <c r="BE28" s="182">
        <v>7826420.7170000002</v>
      </c>
      <c r="BF28" s="181">
        <v>7801166.9619999994</v>
      </c>
      <c r="BG28" s="174">
        <v>7820036.1710000001</v>
      </c>
      <c r="BH28" s="174">
        <v>7401382.0209999997</v>
      </c>
      <c r="BI28" s="182">
        <v>7441094.6660000002</v>
      </c>
      <c r="BJ28" s="181">
        <v>7476710.4849999994</v>
      </c>
      <c r="BK28" s="174">
        <v>7514487.1619999995</v>
      </c>
      <c r="BL28" s="174">
        <v>7879151.7410000004</v>
      </c>
      <c r="BM28" s="182">
        <v>7952499.5300000003</v>
      </c>
      <c r="BN28" s="181">
        <v>7940171.9270000001</v>
      </c>
      <c r="BO28" s="174">
        <v>7852535.4369999999</v>
      </c>
      <c r="BP28" s="174">
        <v>7912373.1039999994</v>
      </c>
      <c r="BQ28" s="182">
        <v>8030982.676</v>
      </c>
      <c r="BR28" s="181">
        <v>8822080.7879310008</v>
      </c>
      <c r="BS28" s="174">
        <v>7929221.1788890008</v>
      </c>
      <c r="BT28" s="174">
        <v>7948990.1689919997</v>
      </c>
      <c r="BU28" s="182">
        <v>7944083.4324169997</v>
      </c>
      <c r="BV28" s="181">
        <v>7957271.1189819491</v>
      </c>
      <c r="BW28" s="174">
        <v>7933518.8954093112</v>
      </c>
      <c r="BX28" s="174">
        <v>7770626.5253491197</v>
      </c>
      <c r="BY28" s="182">
        <v>7609646.1149169607</v>
      </c>
      <c r="BZ28" s="181">
        <v>7325342.3694559196</v>
      </c>
      <c r="CA28" s="181">
        <v>7463676.6272901986</v>
      </c>
      <c r="CB28" s="181">
        <v>7472658.5538013391</v>
      </c>
      <c r="CC28" s="181">
        <v>7624112.0378573593</v>
      </c>
      <c r="CD28" s="181">
        <v>7624112.0378573593</v>
      </c>
      <c r="CE28" s="181">
        <v>7658039.3533674693</v>
      </c>
      <c r="CF28" s="181">
        <v>7659431.7105898708</v>
      </c>
      <c r="CG28" s="181">
        <v>7680137.7644637516</v>
      </c>
      <c r="CH28" s="181">
        <v>7684672.6548396396</v>
      </c>
      <c r="CI28" s="181">
        <v>7736399.7642813697</v>
      </c>
      <c r="CJ28" s="181">
        <v>7774007.6983637307</v>
      </c>
      <c r="CK28" s="181">
        <v>7813636.04330038</v>
      </c>
      <c r="CL28" s="181">
        <v>7846961.7504233485</v>
      </c>
      <c r="CM28" s="181">
        <v>7910548.7099851603</v>
      </c>
      <c r="CN28" s="181">
        <v>7995792.1599383401</v>
      </c>
      <c r="CO28" s="181">
        <v>7751869.8882606402</v>
      </c>
      <c r="CP28" s="181">
        <v>7748977.5012080595</v>
      </c>
      <c r="CQ28" s="181">
        <v>7748977.5012080595</v>
      </c>
      <c r="CR28" s="181">
        <v>7752895.6109461905</v>
      </c>
      <c r="CS28" s="181">
        <v>7578820.9486825215</v>
      </c>
      <c r="CT28" s="181">
        <v>7498489.1887917602</v>
      </c>
      <c r="CU28" s="181">
        <v>7493645.11522952</v>
      </c>
      <c r="CV28" s="181">
        <v>7486967.5223735701</v>
      </c>
      <c r="CW28" s="181">
        <v>7346223.413207191</v>
      </c>
      <c r="CX28" s="181">
        <v>7331633.2191292308</v>
      </c>
      <c r="CY28" s="181">
        <v>7291267.7575780097</v>
      </c>
      <c r="CZ28" s="181">
        <v>7279138.1119786715</v>
      </c>
    </row>
    <row r="29" spans="1:104" ht="13" x14ac:dyDescent="0.3">
      <c r="A29" s="202"/>
      <c r="B29" s="9" t="s">
        <v>4</v>
      </c>
      <c r="C29" s="198" t="s">
        <v>84</v>
      </c>
      <c r="D29" s="197">
        <v>0</v>
      </c>
      <c r="E29" s="193">
        <v>0</v>
      </c>
      <c r="F29" s="193">
        <v>0</v>
      </c>
      <c r="G29" s="193">
        <v>0</v>
      </c>
      <c r="H29" s="193">
        <v>0</v>
      </c>
      <c r="I29" s="193">
        <v>0</v>
      </c>
      <c r="J29" s="189">
        <v>0</v>
      </c>
      <c r="K29" s="174">
        <v>0</v>
      </c>
      <c r="L29" s="174">
        <v>0</v>
      </c>
      <c r="M29" s="182">
        <v>0</v>
      </c>
      <c r="N29" s="181">
        <v>0</v>
      </c>
      <c r="O29" s="174">
        <v>0</v>
      </c>
      <c r="P29" s="174">
        <v>0</v>
      </c>
      <c r="Q29" s="182">
        <v>0</v>
      </c>
      <c r="R29" s="181">
        <v>0</v>
      </c>
      <c r="S29" s="174">
        <v>0</v>
      </c>
      <c r="T29" s="174">
        <v>0</v>
      </c>
      <c r="U29" s="182">
        <v>0</v>
      </c>
      <c r="V29" s="181">
        <v>0</v>
      </c>
      <c r="W29" s="174">
        <v>0</v>
      </c>
      <c r="X29" s="174">
        <v>0</v>
      </c>
      <c r="Y29" s="182">
        <v>0</v>
      </c>
      <c r="Z29" s="181">
        <v>0</v>
      </c>
      <c r="AA29" s="174">
        <v>0</v>
      </c>
      <c r="AB29" s="174">
        <v>0</v>
      </c>
      <c r="AC29" s="182">
        <v>0</v>
      </c>
      <c r="AD29" s="181">
        <v>0</v>
      </c>
      <c r="AE29" s="174">
        <v>0</v>
      </c>
      <c r="AF29" s="174">
        <v>0</v>
      </c>
      <c r="AG29" s="182">
        <v>0</v>
      </c>
      <c r="AH29" s="181">
        <v>0</v>
      </c>
      <c r="AI29" s="174">
        <v>0</v>
      </c>
      <c r="AJ29" s="174">
        <v>0</v>
      </c>
      <c r="AK29" s="182">
        <v>0</v>
      </c>
      <c r="AL29" s="181">
        <v>0</v>
      </c>
      <c r="AM29" s="174">
        <v>0</v>
      </c>
      <c r="AN29" s="174">
        <v>0</v>
      </c>
      <c r="AO29" s="182">
        <v>0</v>
      </c>
      <c r="AP29" s="181">
        <v>0</v>
      </c>
      <c r="AQ29" s="174">
        <v>0</v>
      </c>
      <c r="AR29" s="174">
        <v>0</v>
      </c>
      <c r="AS29" s="182">
        <v>0</v>
      </c>
      <c r="AT29" s="181">
        <v>0</v>
      </c>
      <c r="AU29" s="174">
        <v>0</v>
      </c>
      <c r="AV29" s="174">
        <v>0</v>
      </c>
      <c r="AW29" s="182">
        <v>1676130.5</v>
      </c>
      <c r="AX29" s="181">
        <v>1676130.5</v>
      </c>
      <c r="AY29" s="174">
        <v>1676130.5</v>
      </c>
      <c r="AZ29" s="174">
        <v>1676130.5</v>
      </c>
      <c r="BA29" s="182">
        <v>1676130.5</v>
      </c>
      <c r="BB29" s="181">
        <v>1676130.5</v>
      </c>
      <c r="BC29" s="174">
        <v>2948843.0421779999</v>
      </c>
      <c r="BD29" s="174">
        <v>2948843.0421779999</v>
      </c>
      <c r="BE29" s="182">
        <v>2948843.0421779999</v>
      </c>
      <c r="BF29" s="181">
        <v>1272712.542386</v>
      </c>
      <c r="BG29" s="174">
        <v>784000</v>
      </c>
      <c r="BH29" s="174">
        <v>783680.37097784993</v>
      </c>
      <c r="BI29" s="182">
        <v>783680.37097799999</v>
      </c>
      <c r="BJ29" s="181">
        <v>783680.37097799999</v>
      </c>
      <c r="BK29" s="174">
        <v>783680.37097799999</v>
      </c>
      <c r="BL29" s="174">
        <v>783680.37097799999</v>
      </c>
      <c r="BM29" s="182">
        <v>1816921.0962171201</v>
      </c>
      <c r="BN29" s="181">
        <v>1816921.0962171201</v>
      </c>
      <c r="BO29" s="174">
        <v>1033240.72523927</v>
      </c>
      <c r="BP29" s="174">
        <v>1033240.72523927</v>
      </c>
      <c r="BQ29" s="182">
        <v>1033240.72523927</v>
      </c>
      <c r="BR29" s="181">
        <v>711557.95217172999</v>
      </c>
      <c r="BS29" s="174">
        <v>711557.95217172999</v>
      </c>
      <c r="BT29" s="174">
        <v>711557.95217172999</v>
      </c>
      <c r="BU29" s="182">
        <v>6.3087000000000004E-2</v>
      </c>
      <c r="BV29" s="181">
        <v>6.3801999999999998E-2</v>
      </c>
      <c r="BW29" s="174">
        <v>6.4293000000000003E-2</v>
      </c>
      <c r="BX29" s="174">
        <v>5.3551000000000001E-2</v>
      </c>
      <c r="BY29" s="182">
        <v>5.4100000000000002E-2</v>
      </c>
      <c r="BZ29" s="181">
        <v>0</v>
      </c>
      <c r="CA29" s="181">
        <v>0</v>
      </c>
      <c r="CB29" s="181">
        <v>0</v>
      </c>
      <c r="CC29" s="181">
        <v>0</v>
      </c>
      <c r="CD29" s="181">
        <v>1.4579484999999999E-3</v>
      </c>
      <c r="CE29" s="181">
        <v>0</v>
      </c>
      <c r="CF29" s="181">
        <v>0</v>
      </c>
      <c r="CG29" s="181">
        <v>0</v>
      </c>
      <c r="CH29" s="181">
        <v>0</v>
      </c>
      <c r="CI29" s="181">
        <v>0</v>
      </c>
      <c r="CJ29" s="181">
        <v>0</v>
      </c>
      <c r="CK29" s="181">
        <v>0</v>
      </c>
      <c r="CL29" s="181">
        <v>0</v>
      </c>
      <c r="CM29" s="181">
        <v>0</v>
      </c>
      <c r="CN29" s="181">
        <v>0</v>
      </c>
      <c r="CO29" s="181">
        <v>0</v>
      </c>
      <c r="CP29" s="181">
        <v>0</v>
      </c>
      <c r="CQ29" s="181">
        <v>0</v>
      </c>
      <c r="CR29" s="181">
        <v>0</v>
      </c>
      <c r="CS29" s="181">
        <v>0</v>
      </c>
      <c r="CT29" s="181">
        <v>0</v>
      </c>
      <c r="CU29" s="181">
        <v>0</v>
      </c>
      <c r="CV29" s="181">
        <v>0</v>
      </c>
      <c r="CW29" s="181">
        <v>0</v>
      </c>
      <c r="CX29" s="181">
        <v>0</v>
      </c>
      <c r="CY29" s="181">
        <v>0</v>
      </c>
      <c r="CZ29" s="181">
        <v>0</v>
      </c>
    </row>
    <row r="30" spans="1:104" ht="13" x14ac:dyDescent="0.3">
      <c r="A30" s="202"/>
      <c r="B30" s="9" t="s">
        <v>4</v>
      </c>
      <c r="C30" s="198" t="s">
        <v>22</v>
      </c>
      <c r="D30" s="197">
        <v>5093</v>
      </c>
      <c r="E30" s="193">
        <v>4766</v>
      </c>
      <c r="F30" s="193">
        <v>4438</v>
      </c>
      <c r="G30" s="193">
        <v>107111</v>
      </c>
      <c r="H30" s="193">
        <v>1394900</v>
      </c>
      <c r="I30" s="193">
        <v>1498100</v>
      </c>
      <c r="J30" s="189">
        <v>117709.632</v>
      </c>
      <c r="K30" s="174">
        <v>37300</v>
      </c>
      <c r="L30" s="174">
        <v>1354200</v>
      </c>
      <c r="M30" s="182">
        <v>3033210</v>
      </c>
      <c r="N30" s="181">
        <v>2373718.4735090006</v>
      </c>
      <c r="O30" s="174">
        <v>2724729.7336770007</v>
      </c>
      <c r="P30" s="174">
        <v>1737880</v>
      </c>
      <c r="Q30" s="182">
        <v>3170600</v>
      </c>
      <c r="R30" s="181">
        <v>698996.19684000011</v>
      </c>
      <c r="S30" s="174">
        <v>3201700</v>
      </c>
      <c r="T30" s="174">
        <v>615700</v>
      </c>
      <c r="U30" s="182">
        <v>3910500</v>
      </c>
      <c r="V30" s="181">
        <v>2101030</v>
      </c>
      <c r="W30" s="174">
        <v>89491.7</v>
      </c>
      <c r="X30" s="174">
        <v>2397499.4862140003</v>
      </c>
      <c r="Y30" s="182">
        <v>3769000</v>
      </c>
      <c r="Z30" s="181">
        <v>87000</v>
      </c>
      <c r="AA30" s="174">
        <v>85000</v>
      </c>
      <c r="AB30" s="174">
        <v>111600</v>
      </c>
      <c r="AC30" s="182">
        <v>2023100</v>
      </c>
      <c r="AD30" s="181">
        <v>4397000</v>
      </c>
      <c r="AE30" s="174">
        <v>105600</v>
      </c>
      <c r="AF30" s="174">
        <v>73559.649967999998</v>
      </c>
      <c r="AG30" s="182">
        <v>6898514.3492650008</v>
      </c>
      <c r="AH30" s="181">
        <v>1523000</v>
      </c>
      <c r="AI30" s="174">
        <v>719100</v>
      </c>
      <c r="AJ30" s="174">
        <v>3607300</v>
      </c>
      <c r="AK30" s="182">
        <v>5217569.5655310014</v>
      </c>
      <c r="AL30" s="181">
        <v>833060</v>
      </c>
      <c r="AM30" s="174">
        <v>115700</v>
      </c>
      <c r="AN30" s="174">
        <v>541300</v>
      </c>
      <c r="AO30" s="182">
        <v>6205400</v>
      </c>
      <c r="AP30" s="181">
        <v>4007850</v>
      </c>
      <c r="AQ30" s="174">
        <v>447700</v>
      </c>
      <c r="AR30" s="174">
        <v>212100</v>
      </c>
      <c r="AS30" s="182">
        <v>7999100</v>
      </c>
      <c r="AT30" s="181">
        <v>190700</v>
      </c>
      <c r="AU30" s="174">
        <v>235000</v>
      </c>
      <c r="AV30" s="174">
        <v>287000</v>
      </c>
      <c r="AW30" s="182">
        <v>2141880</v>
      </c>
      <c r="AX30" s="181">
        <v>368000</v>
      </c>
      <c r="AY30" s="174">
        <v>372160</v>
      </c>
      <c r="AZ30" s="174">
        <v>368400</v>
      </c>
      <c r="BA30" s="182">
        <v>3760700</v>
      </c>
      <c r="BB30" s="181">
        <v>4641580</v>
      </c>
      <c r="BC30" s="174">
        <v>307300</v>
      </c>
      <c r="BD30" s="174">
        <v>310726.88395400002</v>
      </c>
      <c r="BE30" s="182">
        <v>6263061.7000000002</v>
      </c>
      <c r="BF30" s="181">
        <v>1569000</v>
      </c>
      <c r="BG30" s="174">
        <v>3143000</v>
      </c>
      <c r="BH30" s="174">
        <v>5561200</v>
      </c>
      <c r="BI30" s="182">
        <v>5848000</v>
      </c>
      <c r="BJ30" s="181">
        <v>3516200</v>
      </c>
      <c r="BK30" s="174">
        <v>151000</v>
      </c>
      <c r="BL30" s="174">
        <v>7290400</v>
      </c>
      <c r="BM30" s="182">
        <v>11713000</v>
      </c>
      <c r="BN30" s="181">
        <v>8352000</v>
      </c>
      <c r="BO30" s="174">
        <v>12815000</v>
      </c>
      <c r="BP30" s="174">
        <v>11345426</v>
      </c>
      <c r="BQ30" s="182">
        <v>11988000</v>
      </c>
      <c r="BR30" s="181">
        <v>8072000</v>
      </c>
      <c r="BS30" s="174">
        <v>7072000</v>
      </c>
      <c r="BT30" s="174">
        <v>8356000</v>
      </c>
      <c r="BU30" s="182">
        <v>13602000</v>
      </c>
      <c r="BV30" s="181">
        <v>12678000</v>
      </c>
      <c r="BW30" s="174">
        <v>13150000</v>
      </c>
      <c r="BX30" s="174">
        <v>12775000</v>
      </c>
      <c r="BY30" s="182">
        <v>16150000</v>
      </c>
      <c r="BZ30" s="181">
        <v>14976999.900000006</v>
      </c>
      <c r="CA30" s="181">
        <v>15500000</v>
      </c>
      <c r="CB30" s="181">
        <v>19549999.999998994</v>
      </c>
      <c r="CC30" s="181">
        <v>17808000</v>
      </c>
      <c r="CD30" s="181">
        <v>29233959.534821007</v>
      </c>
      <c r="CE30" s="181">
        <v>25270000</v>
      </c>
      <c r="CF30" s="181">
        <v>27583000</v>
      </c>
      <c r="CG30" s="181">
        <v>27365000</v>
      </c>
      <c r="CH30" s="181">
        <v>26035000</v>
      </c>
      <c r="CI30" s="181">
        <v>26187000</v>
      </c>
      <c r="CJ30" s="181">
        <v>21000000</v>
      </c>
      <c r="CK30" s="181">
        <v>27921000</v>
      </c>
      <c r="CL30" s="181">
        <v>25315000</v>
      </c>
      <c r="CM30" s="181">
        <v>26315493.249416996</v>
      </c>
      <c r="CN30" s="181">
        <v>28909781.913555991</v>
      </c>
      <c r="CO30" s="181">
        <v>43055570.880129993</v>
      </c>
      <c r="CP30" s="181">
        <v>46719951.181096986</v>
      </c>
      <c r="CQ30" s="181">
        <v>48020487.084372975</v>
      </c>
      <c r="CR30" s="181">
        <v>43279436.884101972</v>
      </c>
      <c r="CS30" s="181">
        <v>45916426.591111973</v>
      </c>
      <c r="CT30" s="181">
        <v>52220745.530686975</v>
      </c>
      <c r="CU30" s="181">
        <v>52221745.530687004</v>
      </c>
      <c r="CV30" s="181">
        <v>52186766.192554988</v>
      </c>
      <c r="CW30" s="181">
        <v>63235609.228812002</v>
      </c>
      <c r="CX30" s="181">
        <v>45194887.167129003</v>
      </c>
      <c r="CY30" s="181">
        <v>55030560.841628991</v>
      </c>
      <c r="CZ30" s="181">
        <v>65020418.350596003</v>
      </c>
    </row>
    <row r="31" spans="1:104" ht="13" x14ac:dyDescent="0.3">
      <c r="A31" s="202"/>
      <c r="B31" s="9" t="s">
        <v>4</v>
      </c>
      <c r="C31" s="198" t="s">
        <v>63</v>
      </c>
      <c r="D31" s="197">
        <v>0</v>
      </c>
      <c r="E31" s="193">
        <v>0</v>
      </c>
      <c r="F31" s="193">
        <v>0</v>
      </c>
      <c r="G31" s="193">
        <v>123577.77264882</v>
      </c>
      <c r="H31" s="193">
        <v>780418.0173920599</v>
      </c>
      <c r="I31" s="193">
        <v>500546.84146777994</v>
      </c>
      <c r="J31" s="189">
        <v>87224.632890599998</v>
      </c>
      <c r="K31" s="174">
        <v>77041.701387199995</v>
      </c>
      <c r="L31" s="174">
        <v>74816.800372689991</v>
      </c>
      <c r="M31" s="182">
        <v>84692.000372689989</v>
      </c>
      <c r="N31" s="181">
        <v>87028.000372689989</v>
      </c>
      <c r="O31" s="174">
        <v>87392.104455090011</v>
      </c>
      <c r="P31" s="174">
        <v>81356.818610489994</v>
      </c>
      <c r="Q31" s="182">
        <v>77249.8960945</v>
      </c>
      <c r="R31" s="181">
        <v>81740.798351999998</v>
      </c>
      <c r="S31" s="174">
        <v>111963.79285</v>
      </c>
      <c r="T31" s="174">
        <v>137649.7082545</v>
      </c>
      <c r="U31" s="182">
        <v>123296.6332545</v>
      </c>
      <c r="V31" s="181">
        <v>144004.63325450002</v>
      </c>
      <c r="W31" s="174">
        <v>147104.63325450002</v>
      </c>
      <c r="X31" s="174">
        <v>104383.28035874999</v>
      </c>
      <c r="Y31" s="182">
        <v>112426.19801756</v>
      </c>
      <c r="Z31" s="181">
        <v>113403.94931096</v>
      </c>
      <c r="AA31" s="174">
        <v>120793.28035874999</v>
      </c>
      <c r="AB31" s="174">
        <v>75158.571665900017</v>
      </c>
      <c r="AC31" s="182">
        <v>83158.571665900017</v>
      </c>
      <c r="AD31" s="181">
        <v>30136.571665900003</v>
      </c>
      <c r="AE31" s="174">
        <v>30692.271665900003</v>
      </c>
      <c r="AF31" s="174">
        <v>25136.538168880001</v>
      </c>
      <c r="AG31" s="182">
        <v>20136.538168880001</v>
      </c>
      <c r="AH31" s="181">
        <v>20136.538168880001</v>
      </c>
      <c r="AI31" s="174">
        <v>19141.84714088</v>
      </c>
      <c r="AJ31" s="174">
        <v>36158.537306210004</v>
      </c>
      <c r="AK31" s="182">
        <v>28158.537306210001</v>
      </c>
      <c r="AL31" s="181">
        <v>27913.637306210003</v>
      </c>
      <c r="AM31" s="174">
        <v>24693.637306209999</v>
      </c>
      <c r="AN31" s="174">
        <v>21321.156132680004</v>
      </c>
      <c r="AO31" s="182">
        <v>1459.1561326799999</v>
      </c>
      <c r="AP31" s="181">
        <v>1459.1561326799999</v>
      </c>
      <c r="AQ31" s="174">
        <v>125.11179702</v>
      </c>
      <c r="AR31" s="174">
        <v>0</v>
      </c>
      <c r="AS31" s="182">
        <v>0</v>
      </c>
      <c r="AT31" s="181">
        <v>0</v>
      </c>
      <c r="AU31" s="174">
        <v>0</v>
      </c>
      <c r="AV31" s="174">
        <v>0</v>
      </c>
      <c r="AW31" s="182">
        <v>0</v>
      </c>
      <c r="AX31" s="181">
        <v>0</v>
      </c>
      <c r="AY31" s="174">
        <v>0</v>
      </c>
      <c r="AZ31" s="174">
        <v>0</v>
      </c>
      <c r="BA31" s="182">
        <v>0</v>
      </c>
      <c r="BB31" s="181">
        <v>0</v>
      </c>
      <c r="BC31" s="174">
        <v>0</v>
      </c>
      <c r="BD31" s="174">
        <v>0</v>
      </c>
      <c r="BE31" s="182">
        <v>0</v>
      </c>
      <c r="BF31" s="181">
        <v>0</v>
      </c>
      <c r="BG31" s="174">
        <v>0</v>
      </c>
      <c r="BH31" s="174">
        <v>0</v>
      </c>
      <c r="BI31" s="182">
        <v>0</v>
      </c>
      <c r="BJ31" s="181">
        <v>0</v>
      </c>
      <c r="BK31" s="174">
        <v>0</v>
      </c>
      <c r="BL31" s="174">
        <v>0</v>
      </c>
      <c r="BM31" s="182">
        <v>0</v>
      </c>
      <c r="BN31" s="181">
        <v>0</v>
      </c>
      <c r="BO31" s="174">
        <v>0</v>
      </c>
      <c r="BP31" s="174">
        <v>0</v>
      </c>
      <c r="BQ31" s="182">
        <v>0</v>
      </c>
      <c r="BR31" s="181">
        <v>0</v>
      </c>
      <c r="BS31" s="174">
        <v>0</v>
      </c>
      <c r="BT31" s="174">
        <v>0</v>
      </c>
      <c r="BU31" s="182">
        <v>0</v>
      </c>
      <c r="BV31" s="181">
        <v>0</v>
      </c>
      <c r="BW31" s="174">
        <v>0</v>
      </c>
      <c r="BX31" s="174">
        <v>0</v>
      </c>
      <c r="BY31" s="182">
        <v>0</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row>
    <row r="32" spans="1:104" ht="13" x14ac:dyDescent="0.3">
      <c r="A32" s="202"/>
      <c r="B32" s="9" t="s">
        <v>4</v>
      </c>
      <c r="C32" s="198" t="s">
        <v>23</v>
      </c>
      <c r="D32" s="197">
        <v>2916524.5785547597</v>
      </c>
      <c r="E32" s="193">
        <v>3846907.4127653595</v>
      </c>
      <c r="F32" s="193">
        <v>5291115.6671306193</v>
      </c>
      <c r="G32" s="193">
        <v>6213942.5043032207</v>
      </c>
      <c r="H32" s="193">
        <v>6747425.6649782397</v>
      </c>
      <c r="I32" s="193">
        <v>6816409.6431663726</v>
      </c>
      <c r="J32" s="189">
        <v>6676184.1986974441</v>
      </c>
      <c r="K32" s="174">
        <v>5763083.317151974</v>
      </c>
      <c r="L32" s="174">
        <v>5853515.2672134386</v>
      </c>
      <c r="M32" s="182">
        <v>5495063.5630710805</v>
      </c>
      <c r="N32" s="181">
        <v>5266106.6562269423</v>
      </c>
      <c r="O32" s="174">
        <v>4750504.6761377612</v>
      </c>
      <c r="P32" s="174">
        <v>4478266.5294302842</v>
      </c>
      <c r="Q32" s="182">
        <v>3856289.1738597732</v>
      </c>
      <c r="R32" s="181">
        <v>3762817.9691548464</v>
      </c>
      <c r="S32" s="174">
        <v>3565166.4301904906</v>
      </c>
      <c r="T32" s="174">
        <v>3649578.9233107259</v>
      </c>
      <c r="U32" s="182">
        <v>3105158.1203415031</v>
      </c>
      <c r="V32" s="181">
        <v>3409197.0820204746</v>
      </c>
      <c r="W32" s="174">
        <v>3223535.9372176146</v>
      </c>
      <c r="X32" s="174">
        <v>3284270.5293997275</v>
      </c>
      <c r="Y32" s="182">
        <v>3232219.0502844029</v>
      </c>
      <c r="Z32" s="181">
        <v>3392872.6322302935</v>
      </c>
      <c r="AA32" s="174">
        <v>3401440.5526481159</v>
      </c>
      <c r="AB32" s="174">
        <v>3534960.9539675899</v>
      </c>
      <c r="AC32" s="182">
        <v>3485915.0780618056</v>
      </c>
      <c r="AD32" s="181">
        <v>3625910.9895755737</v>
      </c>
      <c r="AE32" s="174">
        <v>3711682.5716777402</v>
      </c>
      <c r="AF32" s="174">
        <v>3785245.852981599</v>
      </c>
      <c r="AG32" s="182">
        <v>3879653.7918049959</v>
      </c>
      <c r="AH32" s="181">
        <v>4030297.8959256629</v>
      </c>
      <c r="AI32" s="174">
        <v>4099574.38668118</v>
      </c>
      <c r="AJ32" s="174">
        <v>1546867.1536067</v>
      </c>
      <c r="AK32" s="182">
        <v>1554197.3367770996</v>
      </c>
      <c r="AL32" s="181">
        <v>1573328.2296574998</v>
      </c>
      <c r="AM32" s="174">
        <v>1714838.5284938999</v>
      </c>
      <c r="AN32" s="174">
        <v>1766120.9706142999</v>
      </c>
      <c r="AO32" s="182">
        <v>1772256.8303262999</v>
      </c>
      <c r="AP32" s="181">
        <v>1776341.6772302999</v>
      </c>
      <c r="AQ32" s="174">
        <v>1860171.4147858999</v>
      </c>
      <c r="AR32" s="174">
        <v>2150296.6263869</v>
      </c>
      <c r="AS32" s="182">
        <v>2047500.9036859001</v>
      </c>
      <c r="AT32" s="181">
        <v>2008885.7645428998</v>
      </c>
      <c r="AU32" s="174">
        <v>2040037.5331058998</v>
      </c>
      <c r="AV32" s="174">
        <v>2030982.0114208998</v>
      </c>
      <c r="AW32" s="182">
        <v>2134231.4065390001</v>
      </c>
      <c r="AX32" s="181">
        <v>2017507.5484513999</v>
      </c>
      <c r="AY32" s="174">
        <v>2000262.7776406999</v>
      </c>
      <c r="AZ32" s="174">
        <v>2085732.7136030998</v>
      </c>
      <c r="BA32" s="182">
        <v>2066547.4504804998</v>
      </c>
      <c r="BB32" s="181">
        <v>2242677.6927790996</v>
      </c>
      <c r="BC32" s="174">
        <v>2235929.5123921996</v>
      </c>
      <c r="BD32" s="174">
        <v>2554205.6595989997</v>
      </c>
      <c r="BE32" s="182">
        <v>2342065.2728558001</v>
      </c>
      <c r="BF32" s="181">
        <v>2550559.5579208001</v>
      </c>
      <c r="BG32" s="174">
        <v>2606458.5142097999</v>
      </c>
      <c r="BH32" s="174">
        <v>2472162.5892587998</v>
      </c>
      <c r="BI32" s="182">
        <v>2470575.7002394004</v>
      </c>
      <c r="BJ32" s="181">
        <v>2204667.1260000002</v>
      </c>
      <c r="BK32" s="174">
        <v>2460025.6640000003</v>
      </c>
      <c r="BL32" s="174">
        <v>2450175.5529999998</v>
      </c>
      <c r="BM32" s="182">
        <v>2251422.568</v>
      </c>
      <c r="BN32" s="181">
        <v>2166407.682</v>
      </c>
      <c r="BO32" s="174">
        <v>1980524.2475000001</v>
      </c>
      <c r="BP32" s="174">
        <v>2342942.227</v>
      </c>
      <c r="BQ32" s="182">
        <v>2356433.6830000002</v>
      </c>
      <c r="BR32" s="181">
        <v>2317069.5274999999</v>
      </c>
      <c r="BS32" s="174">
        <v>2418475.5997500001</v>
      </c>
      <c r="BT32" s="174">
        <v>2488025.3620000002</v>
      </c>
      <c r="BU32" s="182">
        <v>2477917.3777847998</v>
      </c>
      <c r="BV32" s="181">
        <v>2547259.2377567999</v>
      </c>
      <c r="BW32" s="174">
        <v>2677605.5725532002</v>
      </c>
      <c r="BX32" s="174">
        <v>2761530.1634696</v>
      </c>
      <c r="BY32" s="182">
        <v>2705874.6056897999</v>
      </c>
      <c r="BZ32" s="181">
        <v>2790276.4910464003</v>
      </c>
      <c r="CA32" s="181">
        <v>2868310.4153885995</v>
      </c>
      <c r="CB32" s="181">
        <v>3020213.3239772003</v>
      </c>
      <c r="CC32" s="181">
        <v>3197864.4237752003</v>
      </c>
      <c r="CD32" s="181">
        <v>3143755.7291744007</v>
      </c>
      <c r="CE32" s="181">
        <v>2984495.8162869997</v>
      </c>
      <c r="CF32" s="181">
        <v>3032065.7431017999</v>
      </c>
      <c r="CG32" s="181">
        <v>3063197.0241235993</v>
      </c>
      <c r="CH32" s="181">
        <v>3017051.5680668997</v>
      </c>
      <c r="CI32" s="181">
        <v>3330559.6716383998</v>
      </c>
      <c r="CJ32" s="181">
        <v>3356219.7718667993</v>
      </c>
      <c r="CK32" s="181">
        <v>3191908.2103772997</v>
      </c>
      <c r="CL32" s="181">
        <v>2498372.7408151999</v>
      </c>
      <c r="CM32" s="181">
        <v>2504834.3616058002</v>
      </c>
      <c r="CN32" s="181">
        <v>2388036.0997313</v>
      </c>
      <c r="CO32" s="181">
        <v>2371949.6796398996</v>
      </c>
      <c r="CP32" s="181">
        <v>1749056.8907044998</v>
      </c>
      <c r="CQ32" s="181">
        <v>2144039.9448362999</v>
      </c>
      <c r="CR32" s="181">
        <v>2294022.8662553998</v>
      </c>
      <c r="CS32" s="181">
        <v>2473341.1448841998</v>
      </c>
      <c r="CT32" s="181">
        <v>2539329.9551251996</v>
      </c>
      <c r="CU32" s="181">
        <v>2697882.4535424164</v>
      </c>
      <c r="CV32" s="181">
        <v>2799139.1220427877</v>
      </c>
      <c r="CW32" s="181">
        <v>2792770.1783925854</v>
      </c>
      <c r="CX32" s="181">
        <v>3063699.749514882</v>
      </c>
      <c r="CY32" s="181">
        <v>3187285.206562676</v>
      </c>
      <c r="CZ32" s="181">
        <v>3422600.2284804662</v>
      </c>
    </row>
    <row r="33" spans="1:104" ht="13" x14ac:dyDescent="0.3">
      <c r="A33" s="202"/>
      <c r="B33" s="9" t="s">
        <v>4</v>
      </c>
      <c r="C33" s="198" t="s">
        <v>24</v>
      </c>
      <c r="D33" s="197">
        <v>150139.1</v>
      </c>
      <c r="E33" s="193">
        <v>187228.7555</v>
      </c>
      <c r="F33" s="193">
        <v>275416.7855</v>
      </c>
      <c r="G33" s="193">
        <v>1023517.5305348</v>
      </c>
      <c r="H33" s="193">
        <v>236469.24926719998</v>
      </c>
      <c r="I33" s="193">
        <v>205087.5994832</v>
      </c>
      <c r="J33" s="189">
        <v>214378.04974739999</v>
      </c>
      <c r="K33" s="174">
        <v>238279.13962579999</v>
      </c>
      <c r="L33" s="174">
        <v>421057.78939980001</v>
      </c>
      <c r="M33" s="182">
        <v>889208.96534358233</v>
      </c>
      <c r="N33" s="181">
        <v>977318.88244500011</v>
      </c>
      <c r="O33" s="174">
        <v>986128.54843299999</v>
      </c>
      <c r="P33" s="174">
        <v>996145.13811329997</v>
      </c>
      <c r="Q33" s="182">
        <v>731744.52700137999</v>
      </c>
      <c r="R33" s="181">
        <v>666130.71113970003</v>
      </c>
      <c r="S33" s="174">
        <v>731551.7333046</v>
      </c>
      <c r="T33" s="174">
        <v>622398.42016939993</v>
      </c>
      <c r="U33" s="182">
        <v>51588.288673500974</v>
      </c>
      <c r="V33" s="181">
        <v>84155.444424200003</v>
      </c>
      <c r="W33" s="174">
        <v>80489.491762299993</v>
      </c>
      <c r="X33" s="174">
        <v>80487.760862300012</v>
      </c>
      <c r="Y33" s="182">
        <v>85238.36471211999</v>
      </c>
      <c r="Z33" s="181">
        <v>224434.45107211999</v>
      </c>
      <c r="AA33" s="174">
        <v>389327.63907212002</v>
      </c>
      <c r="AB33" s="174">
        <v>265250.09907212004</v>
      </c>
      <c r="AC33" s="182">
        <v>283101.36112641997</v>
      </c>
      <c r="AD33" s="181">
        <v>343588.96662641998</v>
      </c>
      <c r="AE33" s="174">
        <v>138633.23662642</v>
      </c>
      <c r="AF33" s="174">
        <v>137094.07662641999</v>
      </c>
      <c r="AG33" s="182">
        <v>100212.13440465</v>
      </c>
      <c r="AH33" s="181">
        <v>0</v>
      </c>
      <c r="AI33" s="174">
        <v>0</v>
      </c>
      <c r="AJ33" s="174">
        <v>0</v>
      </c>
      <c r="AK33" s="182">
        <v>0</v>
      </c>
      <c r="AL33" s="181">
        <v>0</v>
      </c>
      <c r="AM33" s="174">
        <v>0</v>
      </c>
      <c r="AN33" s="174">
        <v>0</v>
      </c>
      <c r="AO33" s="182">
        <v>0</v>
      </c>
      <c r="AP33" s="181">
        <v>0</v>
      </c>
      <c r="AQ33" s="174">
        <v>0</v>
      </c>
      <c r="AR33" s="174">
        <v>0</v>
      </c>
      <c r="AS33" s="182">
        <v>0</v>
      </c>
      <c r="AT33" s="181">
        <v>0</v>
      </c>
      <c r="AU33" s="174">
        <v>0</v>
      </c>
      <c r="AV33" s="174">
        <v>0</v>
      </c>
      <c r="AW33" s="182">
        <v>0</v>
      </c>
      <c r="AX33" s="181">
        <v>0</v>
      </c>
      <c r="AY33" s="174">
        <v>0</v>
      </c>
      <c r="AZ33" s="174">
        <v>0</v>
      </c>
      <c r="BA33" s="182">
        <v>0</v>
      </c>
      <c r="BB33" s="181">
        <v>0</v>
      </c>
      <c r="BC33" s="174">
        <v>0</v>
      </c>
      <c r="BD33" s="174">
        <v>0</v>
      </c>
      <c r="BE33" s="182">
        <v>0</v>
      </c>
      <c r="BF33" s="181">
        <v>0</v>
      </c>
      <c r="BG33" s="174">
        <v>0</v>
      </c>
      <c r="BH33" s="174">
        <v>0</v>
      </c>
      <c r="BI33" s="182">
        <v>0</v>
      </c>
      <c r="BJ33" s="181">
        <v>0</v>
      </c>
      <c r="BK33" s="174">
        <v>0</v>
      </c>
      <c r="BL33" s="174">
        <v>0</v>
      </c>
      <c r="BM33" s="182">
        <v>0</v>
      </c>
      <c r="BN33" s="181">
        <v>0</v>
      </c>
      <c r="BO33" s="174">
        <v>0</v>
      </c>
      <c r="BP33" s="174">
        <v>0</v>
      </c>
      <c r="BQ33" s="182">
        <v>0</v>
      </c>
      <c r="BR33" s="181">
        <v>0</v>
      </c>
      <c r="BS33" s="174">
        <v>0</v>
      </c>
      <c r="BT33" s="174">
        <v>0</v>
      </c>
      <c r="BU33" s="182">
        <v>0</v>
      </c>
      <c r="BV33" s="181">
        <v>0</v>
      </c>
      <c r="BW33" s="174">
        <v>0</v>
      </c>
      <c r="BX33" s="174">
        <v>0</v>
      </c>
      <c r="BY33" s="182">
        <v>0</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1">
        <v>0</v>
      </c>
      <c r="CR33" s="181">
        <v>0</v>
      </c>
      <c r="CS33" s="181">
        <v>0</v>
      </c>
      <c r="CT33" s="181">
        <v>0</v>
      </c>
      <c r="CU33" s="181">
        <v>0</v>
      </c>
      <c r="CV33" s="181">
        <v>0</v>
      </c>
      <c r="CW33" s="181">
        <v>0</v>
      </c>
      <c r="CX33" s="181">
        <v>0</v>
      </c>
      <c r="CY33" s="181">
        <v>0</v>
      </c>
      <c r="CZ33" s="181">
        <v>0</v>
      </c>
    </row>
    <row r="34" spans="1:104" ht="13" x14ac:dyDescent="0.3">
      <c r="A34" s="202"/>
      <c r="B34" s="9" t="s">
        <v>4</v>
      </c>
      <c r="C34" s="198" t="s">
        <v>25</v>
      </c>
      <c r="D34" s="197">
        <v>0</v>
      </c>
      <c r="E34" s="193">
        <v>0</v>
      </c>
      <c r="F34" s="193">
        <v>0</v>
      </c>
      <c r="G34" s="193">
        <v>0</v>
      </c>
      <c r="H34" s="193">
        <v>6638.9</v>
      </c>
      <c r="I34" s="193">
        <v>7549.8</v>
      </c>
      <c r="J34" s="189">
        <v>7549.8</v>
      </c>
      <c r="K34" s="174">
        <v>7549.8</v>
      </c>
      <c r="L34" s="174">
        <v>8412.5999999999985</v>
      </c>
      <c r="M34" s="182">
        <v>8412.5999999999985</v>
      </c>
      <c r="N34" s="181">
        <v>8412.5999999999985</v>
      </c>
      <c r="O34" s="174">
        <v>4629.5</v>
      </c>
      <c r="P34" s="174">
        <v>4629.5</v>
      </c>
      <c r="Q34" s="182">
        <v>4629.5</v>
      </c>
      <c r="R34" s="181">
        <v>4629.5</v>
      </c>
      <c r="S34" s="174">
        <v>0</v>
      </c>
      <c r="T34" s="174">
        <v>0</v>
      </c>
      <c r="U34" s="182">
        <v>0</v>
      </c>
      <c r="V34" s="181">
        <v>0</v>
      </c>
      <c r="W34" s="174">
        <v>0</v>
      </c>
      <c r="X34" s="174">
        <v>0</v>
      </c>
      <c r="Y34" s="182">
        <v>0</v>
      </c>
      <c r="Z34" s="181">
        <v>0</v>
      </c>
      <c r="AA34" s="174">
        <v>0</v>
      </c>
      <c r="AB34" s="174">
        <v>0</v>
      </c>
      <c r="AC34" s="182">
        <v>0</v>
      </c>
      <c r="AD34" s="181">
        <v>0</v>
      </c>
      <c r="AE34" s="174">
        <v>0</v>
      </c>
      <c r="AF34" s="174">
        <v>0</v>
      </c>
      <c r="AG34" s="182">
        <v>0</v>
      </c>
      <c r="AH34" s="181">
        <v>0</v>
      </c>
      <c r="AI34" s="174">
        <v>0</v>
      </c>
      <c r="AJ34" s="174">
        <v>0</v>
      </c>
      <c r="AK34" s="182">
        <v>0</v>
      </c>
      <c r="AL34" s="181">
        <v>0</v>
      </c>
      <c r="AM34" s="174">
        <v>0</v>
      </c>
      <c r="AN34" s="174">
        <v>0</v>
      </c>
      <c r="AO34" s="182">
        <v>0</v>
      </c>
      <c r="AP34" s="181">
        <v>0</v>
      </c>
      <c r="AQ34" s="174">
        <v>0</v>
      </c>
      <c r="AR34" s="174">
        <v>0</v>
      </c>
      <c r="AS34" s="182">
        <v>0</v>
      </c>
      <c r="AT34" s="181">
        <v>0</v>
      </c>
      <c r="AU34" s="174">
        <v>0</v>
      </c>
      <c r="AV34" s="174">
        <v>0</v>
      </c>
      <c r="AW34" s="182">
        <v>0</v>
      </c>
      <c r="AX34" s="181">
        <v>0</v>
      </c>
      <c r="AY34" s="174">
        <v>0</v>
      </c>
      <c r="AZ34" s="174">
        <v>0</v>
      </c>
      <c r="BA34" s="182">
        <v>0</v>
      </c>
      <c r="BB34" s="181">
        <v>0</v>
      </c>
      <c r="BC34" s="174">
        <v>0</v>
      </c>
      <c r="BD34" s="174">
        <v>0</v>
      </c>
      <c r="BE34" s="182">
        <v>0</v>
      </c>
      <c r="BF34" s="181">
        <v>0</v>
      </c>
      <c r="BG34" s="174">
        <v>0</v>
      </c>
      <c r="BH34" s="174">
        <v>0</v>
      </c>
      <c r="BI34" s="182">
        <v>0</v>
      </c>
      <c r="BJ34" s="181">
        <v>0</v>
      </c>
      <c r="BK34" s="174">
        <v>0</v>
      </c>
      <c r="BL34" s="174">
        <v>0</v>
      </c>
      <c r="BM34" s="182">
        <v>0</v>
      </c>
      <c r="BN34" s="181">
        <v>0</v>
      </c>
      <c r="BO34" s="174">
        <v>0</v>
      </c>
      <c r="BP34" s="174">
        <v>0</v>
      </c>
      <c r="BQ34" s="182">
        <v>0</v>
      </c>
      <c r="BR34" s="181">
        <v>0</v>
      </c>
      <c r="BS34" s="174">
        <v>0</v>
      </c>
      <c r="BT34" s="174">
        <v>0</v>
      </c>
      <c r="BU34" s="182">
        <v>0</v>
      </c>
      <c r="BV34" s="181">
        <v>0</v>
      </c>
      <c r="BW34" s="174">
        <v>0</v>
      </c>
      <c r="BX34" s="174">
        <v>0</v>
      </c>
      <c r="BY34" s="182">
        <v>0</v>
      </c>
      <c r="BZ34" s="181">
        <v>0</v>
      </c>
      <c r="CA34" s="181">
        <v>0</v>
      </c>
      <c r="CB34" s="181">
        <v>0</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1">
        <v>0</v>
      </c>
      <c r="CR34" s="181">
        <v>0</v>
      </c>
      <c r="CS34" s="181">
        <v>0</v>
      </c>
      <c r="CT34" s="181">
        <v>0</v>
      </c>
      <c r="CU34" s="181">
        <v>0</v>
      </c>
      <c r="CV34" s="181">
        <v>0</v>
      </c>
      <c r="CW34" s="181">
        <v>0</v>
      </c>
      <c r="CX34" s="181">
        <v>0</v>
      </c>
      <c r="CY34" s="181">
        <v>0</v>
      </c>
      <c r="CZ34" s="181">
        <v>0</v>
      </c>
    </row>
    <row r="35" spans="1:104" ht="13" x14ac:dyDescent="0.3">
      <c r="A35" s="202"/>
      <c r="B35" s="9" t="s">
        <v>4</v>
      </c>
      <c r="C35" s="198" t="s">
        <v>64</v>
      </c>
      <c r="D35" s="197">
        <v>1209543.4418759993</v>
      </c>
      <c r="E35" s="193">
        <v>2094780.1234330963</v>
      </c>
      <c r="F35" s="193">
        <v>4333747.482402999</v>
      </c>
      <c r="G35" s="193">
        <v>4463729.7356885988</v>
      </c>
      <c r="H35" s="193">
        <v>6355637.1263903994</v>
      </c>
      <c r="I35" s="193">
        <v>8796092.0943234004</v>
      </c>
      <c r="J35" s="189">
        <v>8412739.363777902</v>
      </c>
      <c r="K35" s="174">
        <v>8693581.013307292</v>
      </c>
      <c r="L35" s="174">
        <v>8884989.3928249981</v>
      </c>
      <c r="M35" s="182">
        <v>8734576.4235045537</v>
      </c>
      <c r="N35" s="181">
        <v>9492317.5880289134</v>
      </c>
      <c r="O35" s="174">
        <v>11745118.576414565</v>
      </c>
      <c r="P35" s="174">
        <v>12739425.211969934</v>
      </c>
      <c r="Q35" s="182">
        <v>12445714.715382308</v>
      </c>
      <c r="R35" s="181">
        <v>12702048.958473064</v>
      </c>
      <c r="S35" s="174">
        <v>13239731.862659115</v>
      </c>
      <c r="T35" s="174">
        <v>14323272.856395481</v>
      </c>
      <c r="U35" s="182">
        <v>14210441.851038143</v>
      </c>
      <c r="V35" s="181">
        <v>15070771.197972462</v>
      </c>
      <c r="W35" s="174">
        <v>16841413.347372591</v>
      </c>
      <c r="X35" s="174">
        <v>18731840.760727454</v>
      </c>
      <c r="Y35" s="182">
        <v>21603447.317774944</v>
      </c>
      <c r="Z35" s="181">
        <v>23870283.398792382</v>
      </c>
      <c r="AA35" s="174">
        <v>25386307.202658359</v>
      </c>
      <c r="AB35" s="174">
        <v>25090409.544412717</v>
      </c>
      <c r="AC35" s="182">
        <v>25838300.283219069</v>
      </c>
      <c r="AD35" s="181">
        <v>26571600.977267098</v>
      </c>
      <c r="AE35" s="174">
        <v>28377846.228501089</v>
      </c>
      <c r="AF35" s="174">
        <v>27226077.84147957</v>
      </c>
      <c r="AG35" s="182">
        <v>26016049.635570455</v>
      </c>
      <c r="AH35" s="181">
        <v>26989289.981214575</v>
      </c>
      <c r="AI35" s="174">
        <v>30708154.004682343</v>
      </c>
      <c r="AJ35" s="174">
        <v>31494781.414637744</v>
      </c>
      <c r="AK35" s="182">
        <v>33856721.693618201</v>
      </c>
      <c r="AL35" s="181">
        <v>34003351.742431864</v>
      </c>
      <c r="AM35" s="174">
        <v>33295160.702375956</v>
      </c>
      <c r="AN35" s="174">
        <v>33061667.67873767</v>
      </c>
      <c r="AO35" s="182">
        <v>32509154.270888124</v>
      </c>
      <c r="AP35" s="181">
        <v>33609688.932810061</v>
      </c>
      <c r="AQ35" s="174">
        <v>33473300.961522602</v>
      </c>
      <c r="AR35" s="174">
        <v>35039620.795791604</v>
      </c>
      <c r="AS35" s="182">
        <v>35779280.650126055</v>
      </c>
      <c r="AT35" s="181">
        <v>36367100.19415655</v>
      </c>
      <c r="AU35" s="174">
        <v>37184512.012486428</v>
      </c>
      <c r="AV35" s="174">
        <v>38469918.295022964</v>
      </c>
      <c r="AW35" s="182">
        <v>42084180.552432574</v>
      </c>
      <c r="AX35" s="181">
        <v>40398576.418937787</v>
      </c>
      <c r="AY35" s="174">
        <v>39635366.696226314</v>
      </c>
      <c r="AZ35" s="174">
        <v>40294598.108763345</v>
      </c>
      <c r="BA35" s="182">
        <v>38071344.964645267</v>
      </c>
      <c r="BB35" s="181">
        <v>39541035.427840374</v>
      </c>
      <c r="BC35" s="174">
        <v>40572876.216307327</v>
      </c>
      <c r="BD35" s="174">
        <v>39981130.703282803</v>
      </c>
      <c r="BE35" s="182">
        <v>41164268.77294232</v>
      </c>
      <c r="BF35" s="181">
        <v>42092134.125604391</v>
      </c>
      <c r="BG35" s="174">
        <v>45567536.989848681</v>
      </c>
      <c r="BH35" s="174">
        <v>44807350.800575227</v>
      </c>
      <c r="BI35" s="182">
        <v>40676615.662228785</v>
      </c>
      <c r="BJ35" s="181">
        <v>46756140.6416099</v>
      </c>
      <c r="BK35" s="174">
        <v>46674091.958213665</v>
      </c>
      <c r="BL35" s="174">
        <v>46510632.214609899</v>
      </c>
      <c r="BM35" s="182">
        <v>41022288.278046131</v>
      </c>
      <c r="BN35" s="181">
        <v>37263662.914953768</v>
      </c>
      <c r="BO35" s="174">
        <v>41027743.002141975</v>
      </c>
      <c r="BP35" s="174">
        <v>40822910.85715612</v>
      </c>
      <c r="BQ35" s="182">
        <v>40199117.097602583</v>
      </c>
      <c r="BR35" s="181">
        <v>39019884.935605541</v>
      </c>
      <c r="BS35" s="174">
        <v>40015503.499937095</v>
      </c>
      <c r="BT35" s="174">
        <v>40649639.576875746</v>
      </c>
      <c r="BU35" s="182">
        <v>37314819.239365667</v>
      </c>
      <c r="BV35" s="181">
        <v>37587203.942356616</v>
      </c>
      <c r="BW35" s="174">
        <v>47399087.840711549</v>
      </c>
      <c r="BX35" s="174">
        <v>49961226.089556195</v>
      </c>
      <c r="BY35" s="182">
        <v>49568495.289034873</v>
      </c>
      <c r="BZ35" s="181">
        <v>47391736.415862031</v>
      </c>
      <c r="CA35" s="181">
        <v>45898133.628032111</v>
      </c>
      <c r="CB35" s="181">
        <v>44214728.88559781</v>
      </c>
      <c r="CC35" s="181">
        <v>41443406.926027812</v>
      </c>
      <c r="CD35" s="181">
        <v>44286263.333233885</v>
      </c>
      <c r="CE35" s="181">
        <v>43852444.420167431</v>
      </c>
      <c r="CF35" s="181">
        <v>44574185.713814721</v>
      </c>
      <c r="CG35" s="181">
        <v>40017145.252823807</v>
      </c>
      <c r="CH35" s="181">
        <v>48795534.115025729</v>
      </c>
      <c r="CI35" s="181">
        <v>52399273.452330552</v>
      </c>
      <c r="CJ35" s="181">
        <v>51985573.82264211</v>
      </c>
      <c r="CK35" s="181">
        <v>48309399.648856424</v>
      </c>
      <c r="CL35" s="181">
        <v>52673092.521979645</v>
      </c>
      <c r="CM35" s="181">
        <v>49996744.290468954</v>
      </c>
      <c r="CN35" s="181">
        <v>49630960.86129494</v>
      </c>
      <c r="CO35" s="181">
        <v>47809222.009411216</v>
      </c>
      <c r="CP35" s="181">
        <v>45098861.637081556</v>
      </c>
      <c r="CQ35" s="181">
        <v>72040113.352808505</v>
      </c>
      <c r="CR35" s="181">
        <v>74456445.403172106</v>
      </c>
      <c r="CS35" s="181">
        <v>62031326.603990726</v>
      </c>
      <c r="CT35" s="181">
        <v>69151975.724137485</v>
      </c>
      <c r="CU35" s="181">
        <v>73078684.620156214</v>
      </c>
      <c r="CV35" s="181">
        <v>76820973.249915168</v>
      </c>
      <c r="CW35" s="181">
        <v>76698414.276904076</v>
      </c>
      <c r="CX35" s="181">
        <v>87566674.549623415</v>
      </c>
      <c r="CY35" s="181">
        <v>91407015.272020072</v>
      </c>
      <c r="CZ35" s="181">
        <v>98672491.435610637</v>
      </c>
    </row>
    <row r="36" spans="1:104" ht="13" x14ac:dyDescent="0.3">
      <c r="A36" s="202"/>
      <c r="B36" s="9" t="s">
        <v>4</v>
      </c>
      <c r="C36" s="198" t="s">
        <v>26</v>
      </c>
      <c r="D36" s="197">
        <v>675280</v>
      </c>
      <c r="E36" s="193">
        <v>675280</v>
      </c>
      <c r="F36" s="193">
        <v>675280</v>
      </c>
      <c r="G36" s="193">
        <v>0</v>
      </c>
      <c r="H36" s="193">
        <v>0</v>
      </c>
      <c r="I36" s="193">
        <v>0</v>
      </c>
      <c r="J36" s="189">
        <v>0</v>
      </c>
      <c r="K36" s="174">
        <v>0</v>
      </c>
      <c r="L36" s="174">
        <v>0</v>
      </c>
      <c r="M36" s="182">
        <v>0</v>
      </c>
      <c r="N36" s="181">
        <v>0</v>
      </c>
      <c r="O36" s="174">
        <v>0</v>
      </c>
      <c r="P36" s="174">
        <v>0</v>
      </c>
      <c r="Q36" s="182">
        <v>0</v>
      </c>
      <c r="R36" s="181">
        <v>0</v>
      </c>
      <c r="S36" s="174">
        <v>0</v>
      </c>
      <c r="T36" s="174">
        <v>0</v>
      </c>
      <c r="U36" s="182">
        <v>0</v>
      </c>
      <c r="V36" s="181">
        <v>0</v>
      </c>
      <c r="W36" s="174">
        <v>0</v>
      </c>
      <c r="X36" s="174">
        <v>0</v>
      </c>
      <c r="Y36" s="182">
        <v>0</v>
      </c>
      <c r="Z36" s="181">
        <v>0</v>
      </c>
      <c r="AA36" s="174">
        <v>0</v>
      </c>
      <c r="AB36" s="174">
        <v>0</v>
      </c>
      <c r="AC36" s="182">
        <v>0</v>
      </c>
      <c r="AD36" s="181">
        <v>0</v>
      </c>
      <c r="AE36" s="174">
        <v>0</v>
      </c>
      <c r="AF36" s="174">
        <v>0</v>
      </c>
      <c r="AG36" s="182">
        <v>0</v>
      </c>
      <c r="AH36" s="181">
        <v>0</v>
      </c>
      <c r="AI36" s="174">
        <v>0</v>
      </c>
      <c r="AJ36" s="174">
        <v>0</v>
      </c>
      <c r="AK36" s="182">
        <v>0</v>
      </c>
      <c r="AL36" s="181">
        <v>0</v>
      </c>
      <c r="AM36" s="174">
        <v>0</v>
      </c>
      <c r="AN36" s="174">
        <v>0</v>
      </c>
      <c r="AO36" s="182">
        <v>0</v>
      </c>
      <c r="AP36" s="181">
        <v>0</v>
      </c>
      <c r="AQ36" s="174">
        <v>0</v>
      </c>
      <c r="AR36" s="174">
        <v>0</v>
      </c>
      <c r="AS36" s="182">
        <v>0</v>
      </c>
      <c r="AT36" s="181">
        <v>0</v>
      </c>
      <c r="AU36" s="174">
        <v>0</v>
      </c>
      <c r="AV36" s="174">
        <v>0</v>
      </c>
      <c r="AW36" s="182">
        <v>0</v>
      </c>
      <c r="AX36" s="181">
        <v>0</v>
      </c>
      <c r="AY36" s="174">
        <v>0</v>
      </c>
      <c r="AZ36" s="174">
        <v>0</v>
      </c>
      <c r="BA36" s="182">
        <v>0</v>
      </c>
      <c r="BB36" s="181">
        <v>0</v>
      </c>
      <c r="BC36" s="174">
        <v>0</v>
      </c>
      <c r="BD36" s="174">
        <v>0</v>
      </c>
      <c r="BE36" s="182">
        <v>0</v>
      </c>
      <c r="BF36" s="181">
        <v>0</v>
      </c>
      <c r="BG36" s="174">
        <v>0</v>
      </c>
      <c r="BH36" s="174">
        <v>0</v>
      </c>
      <c r="BI36" s="182">
        <v>0</v>
      </c>
      <c r="BJ36" s="181">
        <v>0</v>
      </c>
      <c r="BK36" s="174">
        <v>0</v>
      </c>
      <c r="BL36" s="174">
        <v>0</v>
      </c>
      <c r="BM36" s="182">
        <v>0</v>
      </c>
      <c r="BN36" s="181">
        <v>0</v>
      </c>
      <c r="BO36" s="174">
        <v>0</v>
      </c>
      <c r="BP36" s="174">
        <v>0</v>
      </c>
      <c r="BQ36" s="182">
        <v>0</v>
      </c>
      <c r="BR36" s="181">
        <v>0</v>
      </c>
      <c r="BS36" s="174">
        <v>0</v>
      </c>
      <c r="BT36" s="174">
        <v>0</v>
      </c>
      <c r="BU36" s="182">
        <v>0</v>
      </c>
      <c r="BV36" s="181">
        <v>0</v>
      </c>
      <c r="BW36" s="174">
        <v>0</v>
      </c>
      <c r="BX36" s="174">
        <v>0</v>
      </c>
      <c r="BY36" s="182">
        <v>0</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1">
        <v>0</v>
      </c>
      <c r="CR36" s="181">
        <v>0</v>
      </c>
      <c r="CS36" s="181">
        <v>0</v>
      </c>
      <c r="CT36" s="181">
        <v>0</v>
      </c>
      <c r="CU36" s="181">
        <v>0</v>
      </c>
      <c r="CV36" s="181">
        <v>0</v>
      </c>
      <c r="CW36" s="181">
        <v>0</v>
      </c>
      <c r="CX36" s="181">
        <v>0</v>
      </c>
      <c r="CY36" s="181">
        <v>0</v>
      </c>
      <c r="CZ36" s="181">
        <v>0</v>
      </c>
    </row>
    <row r="37" spans="1:104" ht="13" x14ac:dyDescent="0.3">
      <c r="A37" s="202"/>
      <c r="B37" s="9" t="s">
        <v>4</v>
      </c>
      <c r="C37" s="198" t="s">
        <v>85</v>
      </c>
      <c r="D37" s="197"/>
      <c r="E37" s="193"/>
      <c r="F37" s="193"/>
      <c r="G37" s="193"/>
      <c r="H37" s="193"/>
      <c r="I37" s="193"/>
      <c r="J37" s="189"/>
      <c r="K37" s="174"/>
      <c r="L37" s="174"/>
      <c r="M37" s="182"/>
      <c r="N37" s="181"/>
      <c r="O37" s="174"/>
      <c r="P37" s="174"/>
      <c r="Q37" s="182"/>
      <c r="R37" s="181"/>
      <c r="S37" s="174"/>
      <c r="T37" s="174"/>
      <c r="U37" s="182"/>
      <c r="V37" s="181"/>
      <c r="W37" s="174"/>
      <c r="X37" s="174"/>
      <c r="Y37" s="182"/>
      <c r="Z37" s="181"/>
      <c r="AA37" s="174"/>
      <c r="AB37" s="174"/>
      <c r="AC37" s="182"/>
      <c r="AD37" s="181"/>
      <c r="AE37" s="174"/>
      <c r="AF37" s="174"/>
      <c r="AG37" s="182"/>
      <c r="AH37" s="181"/>
      <c r="AI37" s="174"/>
      <c r="AJ37" s="174"/>
      <c r="AK37" s="182"/>
      <c r="AL37" s="181"/>
      <c r="AM37" s="174"/>
      <c r="AN37" s="174"/>
      <c r="AO37" s="182"/>
      <c r="AP37" s="181"/>
      <c r="AQ37" s="174"/>
      <c r="AR37" s="174"/>
      <c r="AS37" s="182"/>
      <c r="AT37" s="181"/>
      <c r="AU37" s="174"/>
      <c r="AV37" s="174"/>
      <c r="AW37" s="182"/>
      <c r="AX37" s="181"/>
      <c r="AY37" s="174"/>
      <c r="AZ37" s="174"/>
      <c r="BA37" s="182"/>
      <c r="BB37" s="181"/>
      <c r="BC37" s="174"/>
      <c r="BD37" s="174"/>
      <c r="BE37" s="182"/>
      <c r="BF37" s="181">
        <v>510605.24222100014</v>
      </c>
      <c r="BG37" s="174">
        <v>1426486.0331470002</v>
      </c>
      <c r="BH37" s="174">
        <v>1927829.6187929998</v>
      </c>
      <c r="BI37" s="182">
        <v>4275376.7982739992</v>
      </c>
      <c r="BJ37" s="181">
        <v>4141816.6267240006</v>
      </c>
      <c r="BK37" s="174">
        <v>4385168.4111410007</v>
      </c>
      <c r="BL37" s="174">
        <v>9425104.5061679985</v>
      </c>
      <c r="BM37" s="182">
        <v>9865685.8074910026</v>
      </c>
      <c r="BN37" s="181">
        <v>10431465.161302004</v>
      </c>
      <c r="BO37" s="174">
        <v>10867931.668777999</v>
      </c>
      <c r="BP37" s="174">
        <v>11598925.460236004</v>
      </c>
      <c r="BQ37" s="182">
        <v>11450309.452791996</v>
      </c>
      <c r="BR37" s="181">
        <v>11405208.815507997</v>
      </c>
      <c r="BS37" s="174">
        <v>11603337.384592997</v>
      </c>
      <c r="BT37" s="174">
        <v>11579704.107229998</v>
      </c>
      <c r="BU37" s="182">
        <v>11221099.365349</v>
      </c>
      <c r="BV37" s="181">
        <v>11533030.976879999</v>
      </c>
      <c r="BW37" s="174">
        <v>12194218.265449999</v>
      </c>
      <c r="BX37" s="174">
        <v>12594750.162292</v>
      </c>
      <c r="BY37" s="182">
        <v>12406528.694145998</v>
      </c>
      <c r="BZ37" s="181">
        <v>13141041.245590998</v>
      </c>
      <c r="CA37" s="181">
        <v>14632780.334791999</v>
      </c>
      <c r="CB37" s="181">
        <v>15909386.806159001</v>
      </c>
      <c r="CC37" s="181">
        <v>14805373.362999998</v>
      </c>
      <c r="CD37" s="181">
        <v>15277102.194193</v>
      </c>
      <c r="CE37" s="181">
        <v>16399995.349140001</v>
      </c>
      <c r="CF37" s="181">
        <v>16778611.62032</v>
      </c>
      <c r="CG37" s="181">
        <v>14019562.3690916</v>
      </c>
      <c r="CH37" s="181">
        <v>14793995.998737</v>
      </c>
      <c r="CI37" s="181">
        <v>14926906.795922</v>
      </c>
      <c r="CJ37" s="181">
        <v>15974459.322488999</v>
      </c>
      <c r="CK37" s="181">
        <v>14279194.083009001</v>
      </c>
      <c r="CL37" s="181">
        <v>15335041.715142</v>
      </c>
      <c r="CM37" s="181">
        <v>16093977.248560999</v>
      </c>
      <c r="CN37" s="181">
        <v>18302918.026517998</v>
      </c>
      <c r="CO37" s="181">
        <v>17177052.082803998</v>
      </c>
      <c r="CP37" s="181">
        <v>19702683.841147002</v>
      </c>
      <c r="CQ37" s="181">
        <v>21508993.767553002</v>
      </c>
      <c r="CR37" s="181">
        <v>22591376.320333999</v>
      </c>
      <c r="CS37" s="181">
        <v>23096050.411564998</v>
      </c>
      <c r="CT37" s="181">
        <v>21929615.021554999</v>
      </c>
      <c r="CU37" s="181">
        <v>23717703.083972</v>
      </c>
      <c r="CV37" s="181">
        <v>25185219.303861998</v>
      </c>
      <c r="CW37" s="181">
        <v>25541274.399485998</v>
      </c>
      <c r="CX37" s="181">
        <v>27523907.010970872</v>
      </c>
      <c r="CY37" s="181">
        <v>28690217.543232013</v>
      </c>
      <c r="CZ37" s="181">
        <v>29764196.37762649</v>
      </c>
    </row>
    <row r="38" spans="1:104" ht="7.5" hidden="1" customHeight="1" x14ac:dyDescent="0.25">
      <c r="A38" s="202"/>
      <c r="B38" s="27"/>
      <c r="C38" s="198"/>
      <c r="D38" s="198"/>
      <c r="E38" s="194"/>
      <c r="F38" s="194"/>
      <c r="G38" s="194"/>
      <c r="H38" s="194"/>
      <c r="I38" s="194"/>
      <c r="J38" s="190"/>
      <c r="K38" s="175"/>
      <c r="L38" s="175"/>
      <c r="M38" s="184"/>
      <c r="N38" s="183"/>
      <c r="O38" s="175"/>
      <c r="P38" s="175"/>
      <c r="Q38" s="184"/>
      <c r="R38" s="183"/>
      <c r="S38" s="175"/>
      <c r="T38" s="175"/>
      <c r="U38" s="184"/>
      <c r="V38" s="183"/>
      <c r="W38" s="175"/>
      <c r="X38" s="175"/>
      <c r="Y38" s="184"/>
      <c r="Z38" s="183"/>
      <c r="AA38" s="175"/>
      <c r="AB38" s="175"/>
      <c r="AC38" s="184"/>
      <c r="AD38" s="183"/>
      <c r="AE38" s="175"/>
      <c r="AF38" s="175"/>
      <c r="AG38" s="184"/>
      <c r="AH38" s="183"/>
      <c r="AI38" s="175"/>
      <c r="AJ38" s="175"/>
      <c r="AK38" s="184"/>
      <c r="AL38" s="183"/>
      <c r="AM38" s="175"/>
      <c r="AN38" s="175"/>
      <c r="AO38" s="184"/>
      <c r="AP38" s="183"/>
      <c r="AQ38" s="175"/>
      <c r="AR38" s="175"/>
      <c r="AS38" s="184"/>
      <c r="AT38" s="183"/>
      <c r="AU38" s="175"/>
      <c r="AV38" s="175"/>
      <c r="AW38" s="184"/>
      <c r="AX38" s="183"/>
      <c r="AY38" s="175"/>
      <c r="AZ38" s="175"/>
      <c r="BA38" s="184"/>
      <c r="BB38" s="183"/>
      <c r="BC38" s="175"/>
      <c r="BD38" s="175"/>
      <c r="BE38" s="184"/>
      <c r="BF38" s="183"/>
      <c r="BG38" s="175"/>
      <c r="BH38" s="175"/>
      <c r="BI38" s="184"/>
      <c r="BJ38" s="183"/>
      <c r="BK38" s="175"/>
      <c r="BL38" s="175"/>
      <c r="BM38" s="184"/>
      <c r="BN38" s="183"/>
      <c r="BO38" s="175"/>
      <c r="BP38" s="175"/>
      <c r="BQ38" s="184"/>
      <c r="BR38" s="183"/>
      <c r="BS38" s="175"/>
      <c r="BT38" s="175"/>
      <c r="BU38" s="184"/>
      <c r="BV38" s="183"/>
      <c r="BW38" s="175"/>
      <c r="BX38" s="175"/>
      <c r="BY38" s="184"/>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row>
    <row r="39" spans="1:104" ht="13" x14ac:dyDescent="0.3">
      <c r="A39" s="230" t="s">
        <v>72</v>
      </c>
      <c r="B39" s="231"/>
      <c r="C39" s="232"/>
      <c r="D39" s="233">
        <v>23039983.34936478</v>
      </c>
      <c r="E39" s="234">
        <v>32625104.656546552</v>
      </c>
      <c r="F39" s="234">
        <v>41193285.916993096</v>
      </c>
      <c r="G39" s="234">
        <v>58744092.586140797</v>
      </c>
      <c r="H39" s="234">
        <v>77560610.574490905</v>
      </c>
      <c r="I39" s="234">
        <v>91608611.937971979</v>
      </c>
      <c r="J39" s="235">
        <v>92770555.626435623</v>
      </c>
      <c r="K39" s="236">
        <v>100292024.78714946</v>
      </c>
      <c r="L39" s="236">
        <v>109715403.94880329</v>
      </c>
      <c r="M39" s="237">
        <v>115300570.56520632</v>
      </c>
      <c r="N39" s="238">
        <v>120999580.85500982</v>
      </c>
      <c r="O39" s="236">
        <v>118128664.84135926</v>
      </c>
      <c r="P39" s="236">
        <v>121231917.8938148</v>
      </c>
      <c r="Q39" s="237">
        <v>122607658.13463743</v>
      </c>
      <c r="R39" s="238">
        <v>125089171.26345417</v>
      </c>
      <c r="S39" s="236">
        <v>125099294.94563146</v>
      </c>
      <c r="T39" s="236">
        <v>125712962.70569174</v>
      </c>
      <c r="U39" s="237">
        <v>126852426.52774554</v>
      </c>
      <c r="V39" s="238">
        <v>134253428.2484808</v>
      </c>
      <c r="W39" s="236">
        <v>130593703.39185104</v>
      </c>
      <c r="X39" s="236">
        <v>128224096.82141128</v>
      </c>
      <c r="Y39" s="237">
        <v>130431787.66387682</v>
      </c>
      <c r="Z39" s="238">
        <v>135486950.58094454</v>
      </c>
      <c r="AA39" s="236">
        <v>141133580.6278587</v>
      </c>
      <c r="AB39" s="236">
        <v>138870441.8032712</v>
      </c>
      <c r="AC39" s="237">
        <v>138148949.37472361</v>
      </c>
      <c r="AD39" s="238">
        <v>141837697.93536025</v>
      </c>
      <c r="AE39" s="236">
        <v>142448498.22954252</v>
      </c>
      <c r="AF39" s="236">
        <v>144904112.67802545</v>
      </c>
      <c r="AG39" s="237">
        <v>139548929.53298071</v>
      </c>
      <c r="AH39" s="238">
        <v>140083892.15608257</v>
      </c>
      <c r="AI39" s="236">
        <v>140008030.64518261</v>
      </c>
      <c r="AJ39" s="236">
        <v>147954544.66124859</v>
      </c>
      <c r="AK39" s="237">
        <v>152235182.68131825</v>
      </c>
      <c r="AL39" s="238">
        <v>168834320.64196452</v>
      </c>
      <c r="AM39" s="236">
        <v>165453364.89864004</v>
      </c>
      <c r="AN39" s="236">
        <v>161188139.21667814</v>
      </c>
      <c r="AO39" s="237">
        <v>175848120.38340199</v>
      </c>
      <c r="AP39" s="238">
        <v>181871543.12722155</v>
      </c>
      <c r="AQ39" s="236">
        <v>188201383.2164349</v>
      </c>
      <c r="AR39" s="236">
        <v>185081826.66473234</v>
      </c>
      <c r="AS39" s="237">
        <v>192959730.19526011</v>
      </c>
      <c r="AT39" s="238">
        <v>195319916.45738879</v>
      </c>
      <c r="AU39" s="236">
        <v>188642580.58652583</v>
      </c>
      <c r="AV39" s="236">
        <v>201709149.36866882</v>
      </c>
      <c r="AW39" s="237">
        <v>209924242.13852108</v>
      </c>
      <c r="AX39" s="238">
        <v>205124617.42356721</v>
      </c>
      <c r="AY39" s="236">
        <v>205056021.46581933</v>
      </c>
      <c r="AZ39" s="236">
        <v>203716803.67682135</v>
      </c>
      <c r="BA39" s="237">
        <v>215141107.05864197</v>
      </c>
      <c r="BB39" s="238">
        <v>218900491.08254796</v>
      </c>
      <c r="BC39" s="236">
        <v>221930566.69829804</v>
      </c>
      <c r="BD39" s="236">
        <v>236236868.47178897</v>
      </c>
      <c r="BE39" s="237">
        <v>244171138.91935906</v>
      </c>
      <c r="BF39" s="238">
        <v>254870548.39712629</v>
      </c>
      <c r="BG39" s="236">
        <v>247671451.31841132</v>
      </c>
      <c r="BH39" s="236">
        <v>258791704.14947113</v>
      </c>
      <c r="BI39" s="237">
        <v>288687214.11373413</v>
      </c>
      <c r="BJ39" s="238">
        <v>297589611.69819421</v>
      </c>
      <c r="BK39" s="236">
        <v>305973247.27972895</v>
      </c>
      <c r="BL39" s="236">
        <v>334145394.26140553</v>
      </c>
      <c r="BM39" s="237">
        <v>334547477.78001714</v>
      </c>
      <c r="BN39" s="238">
        <v>353886814.56178856</v>
      </c>
      <c r="BO39" s="236">
        <v>350187935.61874568</v>
      </c>
      <c r="BP39" s="236">
        <v>358394024.14604819</v>
      </c>
      <c r="BQ39" s="237">
        <v>370324740.49083763</v>
      </c>
      <c r="BR39" s="238">
        <v>382072088.23102397</v>
      </c>
      <c r="BS39" s="236">
        <v>388484145.52533275</v>
      </c>
      <c r="BT39" s="236">
        <v>399744797.90434116</v>
      </c>
      <c r="BU39" s="237">
        <v>407566505.23665267</v>
      </c>
      <c r="BV39" s="238">
        <v>405886290.45512521</v>
      </c>
      <c r="BW39" s="236">
        <v>420779176.33117342</v>
      </c>
      <c r="BX39" s="236">
        <v>436496930.30176282</v>
      </c>
      <c r="BY39" s="237">
        <v>452994224.82777643</v>
      </c>
      <c r="BZ39" s="238">
        <v>473210473.61840773</v>
      </c>
      <c r="CA39" s="238">
        <v>506595882.38358855</v>
      </c>
      <c r="CB39" s="238">
        <v>516906860.74351305</v>
      </c>
      <c r="CC39" s="238">
        <v>505105880.5774284</v>
      </c>
      <c r="CD39" s="238">
        <v>565747423.18012512</v>
      </c>
      <c r="CE39" s="238">
        <v>591418879.52007639</v>
      </c>
      <c r="CF39" s="238">
        <v>628522508.507725</v>
      </c>
      <c r="CG39" s="238">
        <v>620688327.50452709</v>
      </c>
      <c r="CH39" s="238">
        <v>647527710.7171123</v>
      </c>
      <c r="CI39" s="238">
        <v>676295428.62332976</v>
      </c>
      <c r="CJ39" s="238">
        <v>703464353.98513246</v>
      </c>
      <c r="CK39" s="238">
        <v>726717483.76126611</v>
      </c>
      <c r="CL39" s="238">
        <v>737748999.91378736</v>
      </c>
      <c r="CM39" s="238">
        <v>777143849.35937667</v>
      </c>
      <c r="CN39" s="238">
        <v>832463489.62820816</v>
      </c>
      <c r="CO39" s="238">
        <v>879780201.10753298</v>
      </c>
      <c r="CP39" s="238">
        <v>894835065.07906699</v>
      </c>
      <c r="CQ39" s="238">
        <v>848336023.91664648</v>
      </c>
      <c r="CR39" s="238">
        <v>846010537.70465088</v>
      </c>
      <c r="CS39" s="238">
        <v>855317137.00695455</v>
      </c>
      <c r="CT39" s="238">
        <v>870474548.3403697</v>
      </c>
      <c r="CU39" s="238">
        <v>912522254.45594907</v>
      </c>
      <c r="CV39" s="238">
        <v>940739480.34363055</v>
      </c>
      <c r="CW39" s="238">
        <v>982311494.68606114</v>
      </c>
      <c r="CX39" s="238">
        <v>998685051.86853731</v>
      </c>
      <c r="CY39" s="238">
        <v>1018572316.6552901</v>
      </c>
      <c r="CZ39" s="238">
        <v>1081784990.1884136</v>
      </c>
    </row>
    <row r="40" spans="1:104" ht="12.75" customHeight="1" x14ac:dyDescent="0.3">
      <c r="A40" s="259" t="s">
        <v>81</v>
      </c>
      <c r="B40" s="222"/>
      <c r="C40" s="239"/>
      <c r="D40" s="224">
        <v>20934083.34936478</v>
      </c>
      <c r="E40" s="225">
        <v>29780304.656546552</v>
      </c>
      <c r="F40" s="225">
        <v>37983895.916993096</v>
      </c>
      <c r="G40" s="225">
        <v>54139906.824440792</v>
      </c>
      <c r="H40" s="225">
        <v>73495019.35030207</v>
      </c>
      <c r="I40" s="225">
        <v>88410511.937971979</v>
      </c>
      <c r="J40" s="226">
        <v>88845902.482773393</v>
      </c>
      <c r="K40" s="227">
        <v>96520908.96686098</v>
      </c>
      <c r="L40" s="227">
        <v>106427559.40393199</v>
      </c>
      <c r="M40" s="228">
        <v>111197570.56520632</v>
      </c>
      <c r="N40" s="229">
        <v>116268021.25965539</v>
      </c>
      <c r="O40" s="227">
        <v>113071526.0459366</v>
      </c>
      <c r="P40" s="227">
        <v>116421011.27658023</v>
      </c>
      <c r="Q40" s="228">
        <v>119062658.13463743</v>
      </c>
      <c r="R40" s="229">
        <v>120316007.16905689</v>
      </c>
      <c r="S40" s="227">
        <v>119135068.65318528</v>
      </c>
      <c r="T40" s="227">
        <v>120712719.59002131</v>
      </c>
      <c r="U40" s="228">
        <v>121386326.52774554</v>
      </c>
      <c r="V40" s="229">
        <v>125800613.56555186</v>
      </c>
      <c r="W40" s="227">
        <v>123307697.59086446</v>
      </c>
      <c r="X40" s="227">
        <v>122150366.96496269</v>
      </c>
      <c r="Y40" s="228">
        <v>125713923.66387682</v>
      </c>
      <c r="Z40" s="229">
        <v>127332714.79660046</v>
      </c>
      <c r="AA40" s="227">
        <v>132617131.84556253</v>
      </c>
      <c r="AB40" s="227">
        <v>131799089.43885492</v>
      </c>
      <c r="AC40" s="228">
        <v>132158346.37472361</v>
      </c>
      <c r="AD40" s="229">
        <v>132319839.28373305</v>
      </c>
      <c r="AE40" s="227">
        <v>132094047.86529613</v>
      </c>
      <c r="AF40" s="227">
        <v>136103562.03827211</v>
      </c>
      <c r="AG40" s="228">
        <v>135073884.70626006</v>
      </c>
      <c r="AH40" s="229">
        <v>136008577.21752265</v>
      </c>
      <c r="AI40" s="227">
        <v>135739978.19324362</v>
      </c>
      <c r="AJ40" s="227">
        <v>143587324.07986203</v>
      </c>
      <c r="AK40" s="228">
        <v>146912996.85720205</v>
      </c>
      <c r="AL40" s="229">
        <v>164946316.1203405</v>
      </c>
      <c r="AM40" s="227">
        <v>161675529.61538494</v>
      </c>
      <c r="AN40" s="227">
        <v>157705840.71761826</v>
      </c>
      <c r="AO40" s="228">
        <v>169044060.55286056</v>
      </c>
      <c r="AP40" s="229">
        <v>180152420.35676318</v>
      </c>
      <c r="AQ40" s="227">
        <v>186314320.40246353</v>
      </c>
      <c r="AR40" s="227">
        <v>183467085.91093415</v>
      </c>
      <c r="AS40" s="228">
        <v>186675537.63075691</v>
      </c>
      <c r="AT40" s="229">
        <v>192323610.42295793</v>
      </c>
      <c r="AU40" s="227">
        <v>187006177.77721208</v>
      </c>
      <c r="AV40" s="227">
        <v>200260833.70505497</v>
      </c>
      <c r="AW40" s="228">
        <v>200005287.84107399</v>
      </c>
      <c r="AX40" s="229">
        <v>200935795.09652758</v>
      </c>
      <c r="AY40" s="227">
        <v>201546970.70190504</v>
      </c>
      <c r="AZ40" s="227">
        <v>200293722.78565863</v>
      </c>
      <c r="BA40" s="228">
        <v>203497272.14940858</v>
      </c>
      <c r="BB40" s="229">
        <v>209659035.61870921</v>
      </c>
      <c r="BC40" s="227">
        <v>214351395.65353048</v>
      </c>
      <c r="BD40" s="227">
        <v>229491055.54190564</v>
      </c>
      <c r="BE40" s="228">
        <v>231847237.98335487</v>
      </c>
      <c r="BF40" s="229">
        <v>246694126.19626194</v>
      </c>
      <c r="BG40" s="227">
        <v>241615380.82662955</v>
      </c>
      <c r="BH40" s="227">
        <v>252691730.2594361</v>
      </c>
      <c r="BI40" s="228">
        <v>278436151.33105159</v>
      </c>
      <c r="BJ40" s="229">
        <v>290136752.57393414</v>
      </c>
      <c r="BK40" s="227">
        <v>298584623.02344912</v>
      </c>
      <c r="BL40" s="227">
        <v>327455477.81888902</v>
      </c>
      <c r="BM40" s="228">
        <v>326619380.81887907</v>
      </c>
      <c r="BN40" s="229">
        <v>346907166.55922616</v>
      </c>
      <c r="BO40" s="227">
        <v>343364477.20172793</v>
      </c>
      <c r="BP40" s="227">
        <v>351451363.2874108</v>
      </c>
      <c r="BQ40" s="228">
        <v>364742576.59491694</v>
      </c>
      <c r="BR40" s="229">
        <v>377643748.97714871</v>
      </c>
      <c r="BS40" s="227">
        <v>383607244.71583778</v>
      </c>
      <c r="BT40" s="227">
        <v>393190370.00566018</v>
      </c>
      <c r="BU40" s="228">
        <v>403762392.27213418</v>
      </c>
      <c r="BV40" s="229">
        <v>405135225.1132462</v>
      </c>
      <c r="BW40" s="227">
        <v>420083125.58910429</v>
      </c>
      <c r="BX40" s="227">
        <v>435569897.1003204</v>
      </c>
      <c r="BY40" s="228">
        <v>452157560.72914386</v>
      </c>
      <c r="BZ40" s="229">
        <v>470313700.81982338</v>
      </c>
      <c r="CA40" s="229">
        <v>503119161.5167526</v>
      </c>
      <c r="CB40" s="229">
        <v>512987257.23379493</v>
      </c>
      <c r="CC40" s="229">
        <v>504815767.54786706</v>
      </c>
      <c r="CD40" s="229">
        <v>561935432.78568459</v>
      </c>
      <c r="CE40" s="229">
        <v>584633350.78223932</v>
      </c>
      <c r="CF40" s="229">
        <v>614609022.5771426</v>
      </c>
      <c r="CG40" s="229">
        <v>620529521.13696027</v>
      </c>
      <c r="CH40" s="229">
        <v>641137746.31123507</v>
      </c>
      <c r="CI40" s="229">
        <v>669268664.62637687</v>
      </c>
      <c r="CJ40" s="229">
        <v>697361293.20008063</v>
      </c>
      <c r="CK40" s="229">
        <v>726318473.00633216</v>
      </c>
      <c r="CL40" s="229">
        <v>732628034.67345428</v>
      </c>
      <c r="CM40" s="229">
        <v>770724991.54964364</v>
      </c>
      <c r="CN40" s="229">
        <v>828149778.22288752</v>
      </c>
      <c r="CO40" s="229">
        <v>879503709.01956654</v>
      </c>
      <c r="CP40" s="229">
        <v>890502976.97732508</v>
      </c>
      <c r="CQ40" s="229">
        <v>843505171.87070048</v>
      </c>
      <c r="CR40" s="229">
        <v>841334603.69576049</v>
      </c>
      <c r="CS40" s="229">
        <v>855020938.10161567</v>
      </c>
      <c r="CT40" s="229">
        <v>865983938.32653201</v>
      </c>
      <c r="CU40" s="229">
        <v>907442321.03053379</v>
      </c>
      <c r="CV40" s="229">
        <v>936747451.76682878</v>
      </c>
      <c r="CW40" s="229">
        <v>981899540.6322937</v>
      </c>
      <c r="CX40" s="229">
        <v>992219941.36839461</v>
      </c>
      <c r="CY40" s="229">
        <v>1014806185.5973891</v>
      </c>
      <c r="CZ40" s="229">
        <v>1079917017.2068632</v>
      </c>
    </row>
    <row r="41" spans="1:104" ht="13" x14ac:dyDescent="0.3">
      <c r="A41" s="202"/>
      <c r="B41" s="9" t="s">
        <v>4</v>
      </c>
      <c r="C41" s="198" t="s">
        <v>40</v>
      </c>
      <c r="D41" s="197">
        <v>1058109.825</v>
      </c>
      <c r="E41" s="193">
        <v>944054.68399999989</v>
      </c>
      <c r="F41" s="193">
        <v>557010.13199999987</v>
      </c>
      <c r="G41" s="193">
        <v>1423128.3149999999</v>
      </c>
      <c r="H41" s="193">
        <v>1441398.2617140256</v>
      </c>
      <c r="I41" s="193">
        <v>4088408.7392524355</v>
      </c>
      <c r="J41" s="189">
        <v>2430636.2669998566</v>
      </c>
      <c r="K41" s="174">
        <v>823022.40191669099</v>
      </c>
      <c r="L41" s="174">
        <v>1358791.5847302766</v>
      </c>
      <c r="M41" s="182">
        <v>1046254.2079932052</v>
      </c>
      <c r="N41" s="181">
        <v>1367209.527304</v>
      </c>
      <c r="O41" s="174">
        <v>885747.13486247999</v>
      </c>
      <c r="P41" s="174">
        <v>740864.16448316991</v>
      </c>
      <c r="Q41" s="182">
        <v>1737978.2706799803</v>
      </c>
      <c r="R41" s="181">
        <v>361783.07872511994</v>
      </c>
      <c r="S41" s="174">
        <v>607606.05449777981</v>
      </c>
      <c r="T41" s="174">
        <v>1362919.4947214001</v>
      </c>
      <c r="U41" s="182">
        <v>2660986.625</v>
      </c>
      <c r="V41" s="181">
        <v>4428843.5755756814</v>
      </c>
      <c r="W41" s="174">
        <v>792087.02883297007</v>
      </c>
      <c r="X41" s="174">
        <v>233780.65194610006</v>
      </c>
      <c r="Y41" s="182">
        <v>3145599.8736652797</v>
      </c>
      <c r="Z41" s="181">
        <v>1635618.3867485002</v>
      </c>
      <c r="AA41" s="174">
        <v>888019.62520767993</v>
      </c>
      <c r="AB41" s="174">
        <v>3805742.0447581788</v>
      </c>
      <c r="AC41" s="182">
        <v>4411072.8182931114</v>
      </c>
      <c r="AD41" s="181">
        <v>3669005.3416611007</v>
      </c>
      <c r="AE41" s="174">
        <v>3024048.53426192</v>
      </c>
      <c r="AF41" s="174">
        <v>1655801.8190385106</v>
      </c>
      <c r="AG41" s="182">
        <v>937772.65298675455</v>
      </c>
      <c r="AH41" s="181">
        <v>862.24606200000028</v>
      </c>
      <c r="AI41" s="174">
        <v>1551745.7269584839</v>
      </c>
      <c r="AJ41" s="174">
        <v>754113.46666963969</v>
      </c>
      <c r="AK41" s="182">
        <v>1304491.8910930813</v>
      </c>
      <c r="AL41" s="181">
        <v>4501718.3223143406</v>
      </c>
      <c r="AM41" s="174">
        <v>2348897.0465490292</v>
      </c>
      <c r="AN41" s="174">
        <v>1022354.360768</v>
      </c>
      <c r="AO41" s="182">
        <v>4937714.1914717741</v>
      </c>
      <c r="AP41" s="181">
        <v>2279774.5955818086</v>
      </c>
      <c r="AQ41" s="174">
        <v>2828913.4707254693</v>
      </c>
      <c r="AR41" s="174">
        <v>1932354.7081297745</v>
      </c>
      <c r="AS41" s="182">
        <v>2593817.1652971213</v>
      </c>
      <c r="AT41" s="181">
        <v>1176676.210835702</v>
      </c>
      <c r="AU41" s="174">
        <v>0</v>
      </c>
      <c r="AV41" s="174">
        <v>2819297.6585994768</v>
      </c>
      <c r="AW41" s="182">
        <v>2962890.9995614942</v>
      </c>
      <c r="AX41" s="181">
        <v>1833448.3560984191</v>
      </c>
      <c r="AY41" s="174">
        <v>2101491.365446026</v>
      </c>
      <c r="AZ41" s="174">
        <v>1755013.5736517783</v>
      </c>
      <c r="BA41" s="182">
        <v>1069650.344169765</v>
      </c>
      <c r="BB41" s="181">
        <v>1879596.7695549999</v>
      </c>
      <c r="BC41" s="174">
        <v>293958.35013599996</v>
      </c>
      <c r="BD41" s="174">
        <v>3306687.6110501499</v>
      </c>
      <c r="BE41" s="182">
        <v>2174145.8040880896</v>
      </c>
      <c r="BF41" s="181">
        <v>4183537.0100851604</v>
      </c>
      <c r="BG41" s="174">
        <v>2143951.27256299</v>
      </c>
      <c r="BH41" s="174">
        <v>157053.09434592002</v>
      </c>
      <c r="BI41" s="182">
        <v>2446157.0421288004</v>
      </c>
      <c r="BJ41" s="181">
        <v>7131756.6858675014</v>
      </c>
      <c r="BK41" s="174">
        <v>4069863.2080891402</v>
      </c>
      <c r="BL41" s="174">
        <v>6383038.2308251401</v>
      </c>
      <c r="BM41" s="182">
        <v>5573226.0239542695</v>
      </c>
      <c r="BN41" s="181">
        <v>9223034.2239757497</v>
      </c>
      <c r="BO41" s="174">
        <v>7020358.1040240014</v>
      </c>
      <c r="BP41" s="174">
        <v>3791546.7740323502</v>
      </c>
      <c r="BQ41" s="182">
        <v>8459071.4305486791</v>
      </c>
      <c r="BR41" s="181">
        <v>6806790.0695795603</v>
      </c>
      <c r="BS41" s="174">
        <v>3646090.2215971658</v>
      </c>
      <c r="BT41" s="174">
        <v>8597268.5921397638</v>
      </c>
      <c r="BU41" s="182">
        <v>7627956.6077267993</v>
      </c>
      <c r="BV41" s="181">
        <v>7471372.4202800775</v>
      </c>
      <c r="BW41" s="174">
        <v>6418805.8830605512</v>
      </c>
      <c r="BX41" s="174">
        <v>5097450.2830798822</v>
      </c>
      <c r="BY41" s="182">
        <v>10277609.616540946</v>
      </c>
      <c r="BZ41" s="181">
        <v>6727721.3768900726</v>
      </c>
      <c r="CA41" s="181">
        <v>5710922.0777052306</v>
      </c>
      <c r="CB41" s="181">
        <v>6505817.0798089653</v>
      </c>
      <c r="CC41" s="181">
        <v>6666286.4329223307</v>
      </c>
      <c r="CD41" s="181">
        <v>11969506.311186953</v>
      </c>
      <c r="CE41" s="181">
        <v>5963710.423557776</v>
      </c>
      <c r="CF41" s="181">
        <v>1922077.6846612769</v>
      </c>
      <c r="CG41" s="181">
        <v>11004814.550872933</v>
      </c>
      <c r="CH41" s="181">
        <v>3382127.5296403561</v>
      </c>
      <c r="CI41" s="181">
        <v>6779707.1684177238</v>
      </c>
      <c r="CJ41" s="181">
        <v>15447949.737634474</v>
      </c>
      <c r="CK41" s="181">
        <v>6305518.9787034234</v>
      </c>
      <c r="CL41" s="181">
        <v>3264475.6722716363</v>
      </c>
      <c r="CM41" s="181">
        <v>3754807.8030166281</v>
      </c>
      <c r="CN41" s="181">
        <v>5269413.9610077702</v>
      </c>
      <c r="CO41" s="181">
        <v>11410762.157451821</v>
      </c>
      <c r="CP41" s="181">
        <v>12385791.525816655</v>
      </c>
      <c r="CQ41" s="181">
        <v>7174591.5499735679</v>
      </c>
      <c r="CR41" s="181">
        <v>7799230.2175022084</v>
      </c>
      <c r="CS41" s="181">
        <v>9066671.5529268514</v>
      </c>
      <c r="CT41" s="181">
        <v>11103983.199362593</v>
      </c>
      <c r="CU41" s="181">
        <v>8321128.2495230278</v>
      </c>
      <c r="CV41" s="181">
        <v>5069284.773515109</v>
      </c>
      <c r="CW41" s="181">
        <v>12188790.430601304</v>
      </c>
      <c r="CX41" s="181">
        <v>4406425.866486269</v>
      </c>
      <c r="CY41" s="181">
        <v>8520849.2150873989</v>
      </c>
      <c r="CZ41" s="181">
        <v>18692991.79059745</v>
      </c>
    </row>
    <row r="42" spans="1:104" ht="13" x14ac:dyDescent="0.3">
      <c r="A42" s="202"/>
      <c r="B42" s="9" t="s">
        <v>4</v>
      </c>
      <c r="C42" s="198" t="s">
        <v>37</v>
      </c>
      <c r="D42" s="197">
        <v>33879.621000000006</v>
      </c>
      <c r="E42" s="193">
        <v>108399.88382238003</v>
      </c>
      <c r="F42" s="193">
        <v>299012.60148171004</v>
      </c>
      <c r="G42" s="193">
        <v>882917.35289097007</v>
      </c>
      <c r="H42" s="193">
        <v>2778000.4623739803</v>
      </c>
      <c r="I42" s="193">
        <v>3305458.7189559811</v>
      </c>
      <c r="J42" s="189">
        <v>2923698.8469440313</v>
      </c>
      <c r="K42" s="174">
        <v>3016281.6125709615</v>
      </c>
      <c r="L42" s="174">
        <v>3554987.7033622414</v>
      </c>
      <c r="M42" s="182">
        <v>3193624.1409271215</v>
      </c>
      <c r="N42" s="181">
        <v>3253399.714356001</v>
      </c>
      <c r="O42" s="174">
        <v>3069318.3653369616</v>
      </c>
      <c r="P42" s="174">
        <v>3097346.2201497899</v>
      </c>
      <c r="Q42" s="182">
        <v>2963780.3923719539</v>
      </c>
      <c r="R42" s="181">
        <v>2745559.1341079706</v>
      </c>
      <c r="S42" s="174">
        <v>2866922.8317912668</v>
      </c>
      <c r="T42" s="174">
        <v>2784215.6273846766</v>
      </c>
      <c r="U42" s="182">
        <v>2716920.8264530301</v>
      </c>
      <c r="V42" s="181">
        <v>2834488.394754841</v>
      </c>
      <c r="W42" s="174">
        <v>2791483.9898005738</v>
      </c>
      <c r="X42" s="174">
        <v>2871405.9356657779</v>
      </c>
      <c r="Y42" s="182">
        <v>3173497.9102364145</v>
      </c>
      <c r="Z42" s="181">
        <v>3326033.2355949902</v>
      </c>
      <c r="AA42" s="174">
        <v>4201473.6240606541</v>
      </c>
      <c r="AB42" s="174">
        <v>4262211.8762137583</v>
      </c>
      <c r="AC42" s="182">
        <v>4257667.5681992006</v>
      </c>
      <c r="AD42" s="181">
        <v>4299734.8945127167</v>
      </c>
      <c r="AE42" s="174">
        <v>4006688.0716523109</v>
      </c>
      <c r="AF42" s="174">
        <v>4451312.8343047854</v>
      </c>
      <c r="AG42" s="182">
        <v>4558379.4861347945</v>
      </c>
      <c r="AH42" s="181">
        <v>1025.8109780626944</v>
      </c>
      <c r="AI42" s="174">
        <v>2121810.0089861089</v>
      </c>
      <c r="AJ42" s="174">
        <v>2672537.3452385524</v>
      </c>
      <c r="AK42" s="182">
        <v>3020726.1335523631</v>
      </c>
      <c r="AL42" s="181">
        <v>2382118.8336657793</v>
      </c>
      <c r="AM42" s="174">
        <v>1964515.7280472873</v>
      </c>
      <c r="AN42" s="174">
        <v>1774053.949292379</v>
      </c>
      <c r="AO42" s="182">
        <v>1939902.0134320904</v>
      </c>
      <c r="AP42" s="181">
        <v>1438093.6346565043</v>
      </c>
      <c r="AQ42" s="174">
        <v>1479135.008000372</v>
      </c>
      <c r="AR42" s="174">
        <v>1388035.0202164755</v>
      </c>
      <c r="AS42" s="182">
        <v>1881626.248209588</v>
      </c>
      <c r="AT42" s="181">
        <v>1850445.0496004422</v>
      </c>
      <c r="AU42" s="174">
        <v>1792032.5682004227</v>
      </c>
      <c r="AV42" s="174">
        <v>2011496.2905966612</v>
      </c>
      <c r="AW42" s="182">
        <v>2093522.2485297681</v>
      </c>
      <c r="AX42" s="181">
        <v>1864062.2729087935</v>
      </c>
      <c r="AY42" s="174">
        <v>1816644.5731476061</v>
      </c>
      <c r="AZ42" s="174">
        <v>1836142.8488731203</v>
      </c>
      <c r="BA42" s="182">
        <v>1732978.5419647803</v>
      </c>
      <c r="BB42" s="181">
        <v>1714163.2526732404</v>
      </c>
      <c r="BC42" s="174">
        <v>1798352.4480131103</v>
      </c>
      <c r="BD42" s="174">
        <v>1791312.8541265628</v>
      </c>
      <c r="BE42" s="182">
        <v>1653450.7479470847</v>
      </c>
      <c r="BF42" s="181">
        <v>1671537.2029477523</v>
      </c>
      <c r="BG42" s="174">
        <v>1593127.2405724318</v>
      </c>
      <c r="BH42" s="174">
        <v>1569043.1593672801</v>
      </c>
      <c r="BI42" s="182">
        <v>1352807.7422945639</v>
      </c>
      <c r="BJ42" s="181">
        <v>1336306.7542481418</v>
      </c>
      <c r="BK42" s="174">
        <v>1200545.0854872412</v>
      </c>
      <c r="BL42" s="174">
        <v>1407074.1503022707</v>
      </c>
      <c r="BM42" s="182">
        <v>1414082.613761232</v>
      </c>
      <c r="BN42" s="181">
        <v>1230802.4670007215</v>
      </c>
      <c r="BO42" s="174">
        <v>1166752.4356623599</v>
      </c>
      <c r="BP42" s="174">
        <v>981142.94355021149</v>
      </c>
      <c r="BQ42" s="182">
        <v>1022150.5492250751</v>
      </c>
      <c r="BR42" s="181">
        <v>795960.59428247984</v>
      </c>
      <c r="BS42" s="174">
        <v>839629.76529202005</v>
      </c>
      <c r="BT42" s="174">
        <v>810492.08297739772</v>
      </c>
      <c r="BU42" s="182">
        <v>676442.96</v>
      </c>
      <c r="BV42" s="181">
        <v>586669.06115999992</v>
      </c>
      <c r="BW42" s="174">
        <v>612699.46869000001</v>
      </c>
      <c r="BX42" s="174">
        <v>478909.78894</v>
      </c>
      <c r="BY42" s="182">
        <v>379782.03375</v>
      </c>
      <c r="BZ42" s="181">
        <v>162990.02426000001</v>
      </c>
      <c r="CA42" s="181">
        <v>58560.464679999997</v>
      </c>
      <c r="CB42" s="181">
        <v>63825.616360000007</v>
      </c>
      <c r="CC42" s="181">
        <v>4086.5935800000002</v>
      </c>
      <c r="CD42" s="181">
        <v>239.82378999999997</v>
      </c>
      <c r="CE42" s="181">
        <v>224.04580851629999</v>
      </c>
      <c r="CF42" s="181">
        <v>231.20006823419999</v>
      </c>
      <c r="CG42" s="181">
        <v>204.590489725</v>
      </c>
      <c r="CH42" s="181">
        <v>220.47768999999997</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c r="CZ42" s="181">
        <v>0</v>
      </c>
    </row>
    <row r="43" spans="1:104" ht="13" x14ac:dyDescent="0.3">
      <c r="A43" s="202"/>
      <c r="B43" s="9" t="s">
        <v>4</v>
      </c>
      <c r="C43" s="198" t="s">
        <v>51</v>
      </c>
      <c r="D43" s="197">
        <v>0</v>
      </c>
      <c r="E43" s="193">
        <v>0</v>
      </c>
      <c r="F43" s="193">
        <v>0</v>
      </c>
      <c r="G43" s="193">
        <v>0</v>
      </c>
      <c r="H43" s="193">
        <v>0</v>
      </c>
      <c r="I43" s="193">
        <v>0</v>
      </c>
      <c r="J43" s="189">
        <v>0</v>
      </c>
      <c r="K43" s="174">
        <v>0</v>
      </c>
      <c r="L43" s="174">
        <v>0</v>
      </c>
      <c r="M43" s="182">
        <v>0</v>
      </c>
      <c r="N43" s="181">
        <v>0</v>
      </c>
      <c r="O43" s="174">
        <v>0</v>
      </c>
      <c r="P43" s="174">
        <v>0</v>
      </c>
      <c r="Q43" s="182">
        <v>0</v>
      </c>
      <c r="R43" s="181">
        <v>0</v>
      </c>
      <c r="S43" s="174">
        <v>0</v>
      </c>
      <c r="T43" s="174">
        <v>0</v>
      </c>
      <c r="U43" s="182">
        <v>0</v>
      </c>
      <c r="V43" s="181">
        <v>0</v>
      </c>
      <c r="W43" s="174">
        <v>0</v>
      </c>
      <c r="X43" s="174">
        <v>0</v>
      </c>
      <c r="Y43" s="182">
        <v>0</v>
      </c>
      <c r="Z43" s="181">
        <v>0</v>
      </c>
      <c r="AA43" s="174">
        <v>0</v>
      </c>
      <c r="AB43" s="174">
        <v>0</v>
      </c>
      <c r="AC43" s="182">
        <v>0</v>
      </c>
      <c r="AD43" s="181">
        <v>0</v>
      </c>
      <c r="AE43" s="174">
        <v>0</v>
      </c>
      <c r="AF43" s="174">
        <v>0</v>
      </c>
      <c r="AG43" s="182">
        <v>0</v>
      </c>
      <c r="AH43" s="181">
        <v>0</v>
      </c>
      <c r="AI43" s="174">
        <v>0</v>
      </c>
      <c r="AJ43" s="174">
        <v>0</v>
      </c>
      <c r="AK43" s="182">
        <v>0</v>
      </c>
      <c r="AL43" s="181">
        <v>0</v>
      </c>
      <c r="AM43" s="174">
        <v>0</v>
      </c>
      <c r="AN43" s="174">
        <v>0</v>
      </c>
      <c r="AO43" s="182">
        <v>0</v>
      </c>
      <c r="AP43" s="181">
        <v>0</v>
      </c>
      <c r="AQ43" s="174">
        <v>0</v>
      </c>
      <c r="AR43" s="174">
        <v>0</v>
      </c>
      <c r="AS43" s="182">
        <v>0</v>
      </c>
      <c r="AT43" s="181">
        <v>0</v>
      </c>
      <c r="AU43" s="174">
        <v>0</v>
      </c>
      <c r="AV43" s="174">
        <v>0</v>
      </c>
      <c r="AW43" s="182">
        <v>0</v>
      </c>
      <c r="AX43" s="181">
        <v>0</v>
      </c>
      <c r="AY43" s="174">
        <v>0</v>
      </c>
      <c r="AZ43" s="174">
        <v>1025823.7187750831</v>
      </c>
      <c r="BA43" s="182">
        <v>1450557.7888667346</v>
      </c>
      <c r="BB43" s="181">
        <v>2013169.5183224059</v>
      </c>
      <c r="BC43" s="174">
        <v>2409825.0876881704</v>
      </c>
      <c r="BD43" s="174">
        <v>2707907.6557233012</v>
      </c>
      <c r="BE43" s="182">
        <v>3173026.622015141</v>
      </c>
      <c r="BF43" s="181">
        <v>3744623.371825241</v>
      </c>
      <c r="BG43" s="174">
        <v>3971491.7652412592</v>
      </c>
      <c r="BH43" s="174">
        <v>4712850.2562440457</v>
      </c>
      <c r="BI43" s="182">
        <v>5992933.9541889243</v>
      </c>
      <c r="BJ43" s="181">
        <v>6462599.7730838833</v>
      </c>
      <c r="BK43" s="174">
        <v>7331178.389548311</v>
      </c>
      <c r="BL43" s="174">
        <v>9292142.7248762194</v>
      </c>
      <c r="BM43" s="182">
        <v>9732077.3332137186</v>
      </c>
      <c r="BN43" s="181">
        <v>9899970.4329193495</v>
      </c>
      <c r="BO43" s="174">
        <v>9847335.9832559992</v>
      </c>
      <c r="BP43" s="174">
        <v>10038249.98132105</v>
      </c>
      <c r="BQ43" s="182">
        <v>10405862.138</v>
      </c>
      <c r="BR43" s="181">
        <v>10357259.513039999</v>
      </c>
      <c r="BS43" s="174">
        <v>11072531.443160001</v>
      </c>
      <c r="BT43" s="174">
        <v>10838416.338066131</v>
      </c>
      <c r="BU43" s="182">
        <v>11023382.392000001</v>
      </c>
      <c r="BV43" s="181">
        <v>10225543.127999999</v>
      </c>
      <c r="BW43" s="174">
        <v>10906551.797</v>
      </c>
      <c r="BX43" s="174">
        <v>11061380.176234744</v>
      </c>
      <c r="BY43" s="182">
        <v>10203199.18973276</v>
      </c>
      <c r="BZ43" s="181">
        <v>10301800.969600085</v>
      </c>
      <c r="CA43" s="181">
        <v>10928369.897916496</v>
      </c>
      <c r="CB43" s="181">
        <v>11936559.82974286</v>
      </c>
      <c r="CC43" s="181">
        <v>11718233.56168922</v>
      </c>
      <c r="CD43" s="181">
        <v>14870774.330890432</v>
      </c>
      <c r="CE43" s="181">
        <v>14516224.660209436</v>
      </c>
      <c r="CF43" s="181">
        <v>15214872.786243577</v>
      </c>
      <c r="CG43" s="181">
        <v>13748896.471448302</v>
      </c>
      <c r="CH43" s="181">
        <v>14969938.06603599</v>
      </c>
      <c r="CI43" s="181">
        <v>13752133.765375303</v>
      </c>
      <c r="CJ43" s="181">
        <v>14074873.304275014</v>
      </c>
      <c r="CK43" s="181">
        <v>14690496.005868519</v>
      </c>
      <c r="CL43" s="181">
        <v>13739994.65142874</v>
      </c>
      <c r="CM43" s="181">
        <v>15051207.805028725</v>
      </c>
      <c r="CN43" s="181">
        <v>16441371.142873337</v>
      </c>
      <c r="CO43" s="181">
        <v>17515787.693664126</v>
      </c>
      <c r="CP43" s="181">
        <v>17023202.026067205</v>
      </c>
      <c r="CQ43" s="181">
        <v>17243212.878625706</v>
      </c>
      <c r="CR43" s="181">
        <v>16665328.849355292</v>
      </c>
      <c r="CS43" s="181">
        <v>16086402.992447354</v>
      </c>
      <c r="CT43" s="181">
        <v>16524117.156228067</v>
      </c>
      <c r="CU43" s="181">
        <v>17884587.05214636</v>
      </c>
      <c r="CV43" s="181">
        <v>18415783.248575043</v>
      </c>
      <c r="CW43" s="181">
        <v>19413774.498892449</v>
      </c>
      <c r="CX43" s="181">
        <v>18646047.576775301</v>
      </c>
      <c r="CY43" s="181">
        <v>18312481.289006401</v>
      </c>
      <c r="CZ43" s="181">
        <v>17765887.403146729</v>
      </c>
    </row>
    <row r="44" spans="1:104" ht="13" x14ac:dyDescent="0.3">
      <c r="A44" s="202"/>
      <c r="B44" s="9" t="s">
        <v>4</v>
      </c>
      <c r="C44" s="198" t="s">
        <v>83</v>
      </c>
      <c r="D44" s="197">
        <v>83814.362100000013</v>
      </c>
      <c r="E44" s="193">
        <v>150921.9786</v>
      </c>
      <c r="F44" s="193">
        <v>253013.98770000003</v>
      </c>
      <c r="G44" s="193">
        <v>360644.51190000004</v>
      </c>
      <c r="H44" s="193">
        <v>193938.65999999997</v>
      </c>
      <c r="I44" s="193">
        <v>388584.12799999997</v>
      </c>
      <c r="J44" s="189">
        <v>867407.8280000001</v>
      </c>
      <c r="K44" s="174">
        <v>1115211.4180000001</v>
      </c>
      <c r="L44" s="174">
        <v>793842.0560000001</v>
      </c>
      <c r="M44" s="182">
        <v>714478.62599999993</v>
      </c>
      <c r="N44" s="181">
        <v>1162592.25</v>
      </c>
      <c r="O44" s="174">
        <v>1483600.7120000001</v>
      </c>
      <c r="P44" s="174">
        <v>1919488.6273139461</v>
      </c>
      <c r="Q44" s="182">
        <v>1693318.9950000001</v>
      </c>
      <c r="R44" s="181">
        <v>2462500.739529802</v>
      </c>
      <c r="S44" s="174">
        <v>3092721.6086967662</v>
      </c>
      <c r="T44" s="174">
        <v>3554245.4726893199</v>
      </c>
      <c r="U44" s="182">
        <v>1885966.8024999998</v>
      </c>
      <c r="V44" s="181">
        <v>2507426.1335111507</v>
      </c>
      <c r="W44" s="174">
        <v>2562791.6535990182</v>
      </c>
      <c r="X44" s="174">
        <v>2795489.5093121938</v>
      </c>
      <c r="Y44" s="182">
        <v>2681537.2267999998</v>
      </c>
      <c r="Z44" s="181">
        <v>3838080.3326617116</v>
      </c>
      <c r="AA44" s="174">
        <v>5611525.5552062336</v>
      </c>
      <c r="AB44" s="174">
        <v>5412029.2238593856</v>
      </c>
      <c r="AC44" s="182">
        <v>4236999.6266000001</v>
      </c>
      <c r="AD44" s="181">
        <v>5246119.1007885803</v>
      </c>
      <c r="AE44" s="174">
        <v>6639253.0389629388</v>
      </c>
      <c r="AF44" s="174">
        <v>7142603.9360858425</v>
      </c>
      <c r="AG44" s="182">
        <v>7416412.1504000006</v>
      </c>
      <c r="AH44" s="181">
        <v>11.424327246665598</v>
      </c>
      <c r="AI44" s="174">
        <v>177945.85135527779</v>
      </c>
      <c r="AJ44" s="174">
        <v>188958.70294868058</v>
      </c>
      <c r="AK44" s="182">
        <v>418419.78470268578</v>
      </c>
      <c r="AL44" s="181">
        <v>719576.85574213264</v>
      </c>
      <c r="AM44" s="174">
        <v>570908.23589420749</v>
      </c>
      <c r="AN44" s="174">
        <v>1324448.2383055435</v>
      </c>
      <c r="AO44" s="182">
        <v>1339160.222528684</v>
      </c>
      <c r="AP44" s="181">
        <v>1084089.4712787163</v>
      </c>
      <c r="AQ44" s="174">
        <v>1005307.3089082044</v>
      </c>
      <c r="AR44" s="174">
        <v>944158.79915614624</v>
      </c>
      <c r="AS44" s="182">
        <v>196111.59847261288</v>
      </c>
      <c r="AT44" s="181">
        <v>670925.00604760041</v>
      </c>
      <c r="AU44" s="174">
        <v>550738.6161536742</v>
      </c>
      <c r="AV44" s="174">
        <v>313878.1277695896</v>
      </c>
      <c r="AW44" s="182">
        <v>390143.09838222445</v>
      </c>
      <c r="AX44" s="181">
        <v>672565.93287284358</v>
      </c>
      <c r="AY44" s="174">
        <v>265441.59048759547</v>
      </c>
      <c r="AZ44" s="174">
        <v>397980.12209234328</v>
      </c>
      <c r="BA44" s="182">
        <v>780544.3872039261</v>
      </c>
      <c r="BB44" s="181">
        <v>1061692.1643231476</v>
      </c>
      <c r="BC44" s="174">
        <v>1313059.1800094394</v>
      </c>
      <c r="BD44" s="174">
        <v>1300577.2503146243</v>
      </c>
      <c r="BE44" s="182">
        <v>1320467.7090054371</v>
      </c>
      <c r="BF44" s="181">
        <v>1517993.8737438202</v>
      </c>
      <c r="BG44" s="174">
        <v>2051993.3714620501</v>
      </c>
      <c r="BH44" s="174">
        <v>1764169.0560000003</v>
      </c>
      <c r="BI44" s="182">
        <v>2978875.870600001</v>
      </c>
      <c r="BJ44" s="181">
        <v>2913976.239000001</v>
      </c>
      <c r="BK44" s="174">
        <v>1664604.0311999994</v>
      </c>
      <c r="BL44" s="174">
        <v>1891185.9020855145</v>
      </c>
      <c r="BM44" s="182">
        <v>1717714.9590937742</v>
      </c>
      <c r="BN44" s="181">
        <v>1553144.5044011613</v>
      </c>
      <c r="BO44" s="174">
        <v>1961559.9789983048</v>
      </c>
      <c r="BP44" s="174">
        <v>1795176.2127718027</v>
      </c>
      <c r="BQ44" s="182">
        <v>2117592.997743234</v>
      </c>
      <c r="BR44" s="181">
        <v>1887619.9294850458</v>
      </c>
      <c r="BS44" s="174">
        <v>1799322.6552114808</v>
      </c>
      <c r="BT44" s="174">
        <v>782420.47957173781</v>
      </c>
      <c r="BU44" s="182">
        <v>1320355.455400506</v>
      </c>
      <c r="BV44" s="181">
        <v>1140409.0216873887</v>
      </c>
      <c r="BW44" s="174">
        <v>1798820.1133859244</v>
      </c>
      <c r="BX44" s="174">
        <v>1680105.0302064081</v>
      </c>
      <c r="BY44" s="182">
        <v>2570312.2562285047</v>
      </c>
      <c r="BZ44" s="181">
        <v>1940473.5661593815</v>
      </c>
      <c r="CA44" s="181">
        <v>2051568.3490747754</v>
      </c>
      <c r="CB44" s="181">
        <v>1473363.5513553289</v>
      </c>
      <c r="CC44" s="181">
        <v>1312572.7347518865</v>
      </c>
      <c r="CD44" s="181">
        <v>1240494.6431423456</v>
      </c>
      <c r="CE44" s="181">
        <v>3316557.5824068594</v>
      </c>
      <c r="CF44" s="181">
        <v>5373149.3216185691</v>
      </c>
      <c r="CG44" s="181">
        <v>3852587.3568386785</v>
      </c>
      <c r="CH44" s="181">
        <v>3189296.1606201986</v>
      </c>
      <c r="CI44" s="181">
        <v>2868759.0881108674</v>
      </c>
      <c r="CJ44" s="181">
        <v>2874994.0714086071</v>
      </c>
      <c r="CK44" s="181">
        <v>1777414.696457878</v>
      </c>
      <c r="CL44" s="181">
        <v>3036604.1638394394</v>
      </c>
      <c r="CM44" s="181">
        <v>2544513.1178540164</v>
      </c>
      <c r="CN44" s="181">
        <v>1636986.9386086785</v>
      </c>
      <c r="CO44" s="181">
        <v>2221149.1891909484</v>
      </c>
      <c r="CP44" s="181">
        <v>1244581.0221033164</v>
      </c>
      <c r="CQ44" s="181">
        <v>802627.61635305034</v>
      </c>
      <c r="CR44" s="181">
        <v>930913.36872071354</v>
      </c>
      <c r="CS44" s="181">
        <v>2489406.0126222153</v>
      </c>
      <c r="CT44" s="181">
        <v>2018174.0816360703</v>
      </c>
      <c r="CU44" s="181">
        <v>2567663.5578594357</v>
      </c>
      <c r="CV44" s="181">
        <v>1233676.8354945299</v>
      </c>
      <c r="CW44" s="181">
        <v>1357547.0957257566</v>
      </c>
      <c r="CX44" s="181">
        <v>911459.03517280181</v>
      </c>
      <c r="CY44" s="181">
        <v>1459728.5962397621</v>
      </c>
      <c r="CZ44" s="181">
        <v>823218.1452191869</v>
      </c>
    </row>
    <row r="45" spans="1:104" ht="2.25" customHeight="1" x14ac:dyDescent="0.25">
      <c r="A45" s="202"/>
      <c r="B45" s="27"/>
      <c r="C45" s="198"/>
      <c r="D45" s="198"/>
      <c r="E45" s="194"/>
      <c r="F45" s="194"/>
      <c r="G45" s="194"/>
      <c r="H45" s="194"/>
      <c r="I45" s="194"/>
      <c r="J45" s="190"/>
      <c r="K45" s="175"/>
      <c r="L45" s="175"/>
      <c r="M45" s="184"/>
      <c r="N45" s="183"/>
      <c r="O45" s="175"/>
      <c r="P45" s="175"/>
      <c r="Q45" s="184"/>
      <c r="R45" s="183"/>
      <c r="S45" s="175"/>
      <c r="T45" s="175"/>
      <c r="U45" s="184"/>
      <c r="V45" s="183"/>
      <c r="W45" s="175"/>
      <c r="X45" s="175"/>
      <c r="Y45" s="184"/>
      <c r="Z45" s="183"/>
      <c r="AA45" s="175"/>
      <c r="AB45" s="175"/>
      <c r="AC45" s="184"/>
      <c r="AD45" s="183"/>
      <c r="AE45" s="175"/>
      <c r="AF45" s="175"/>
      <c r="AG45" s="184"/>
      <c r="AH45" s="183"/>
      <c r="AI45" s="175"/>
      <c r="AJ45" s="175"/>
      <c r="AK45" s="184"/>
      <c r="AL45" s="183"/>
      <c r="AM45" s="175"/>
      <c r="AN45" s="175"/>
      <c r="AO45" s="184"/>
      <c r="AP45" s="183"/>
      <c r="AQ45" s="175"/>
      <c r="AR45" s="175"/>
      <c r="AS45" s="184"/>
      <c r="AT45" s="183"/>
      <c r="AU45" s="175"/>
      <c r="AV45" s="175"/>
      <c r="AW45" s="184"/>
      <c r="AX45" s="183"/>
      <c r="AY45" s="175"/>
      <c r="AZ45" s="175"/>
      <c r="BA45" s="184"/>
      <c r="BB45" s="183"/>
      <c r="BC45" s="175"/>
      <c r="BD45" s="175"/>
      <c r="BE45" s="184"/>
      <c r="BF45" s="183"/>
      <c r="BG45" s="175"/>
      <c r="BH45" s="175"/>
      <c r="BI45" s="184"/>
      <c r="BJ45" s="183"/>
      <c r="BK45" s="175"/>
      <c r="BL45" s="175"/>
      <c r="BM45" s="184"/>
      <c r="BN45" s="183"/>
      <c r="BO45" s="175"/>
      <c r="BP45" s="175"/>
      <c r="BQ45" s="184"/>
      <c r="BR45" s="183"/>
      <c r="BS45" s="175"/>
      <c r="BT45" s="175"/>
      <c r="BU45" s="184"/>
      <c r="BV45" s="183"/>
      <c r="BW45" s="175"/>
      <c r="BX45" s="175"/>
      <c r="BY45" s="184"/>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row>
    <row r="46" spans="1:104" ht="13" x14ac:dyDescent="0.3">
      <c r="A46" s="258" t="s">
        <v>43</v>
      </c>
      <c r="B46" s="214"/>
      <c r="C46" s="215"/>
      <c r="D46" s="216">
        <v>21864179.54126478</v>
      </c>
      <c r="E46" s="217">
        <v>31421728.110124171</v>
      </c>
      <c r="F46" s="217">
        <v>40084249.195811383</v>
      </c>
      <c r="G46" s="217">
        <v>56077402.406349823</v>
      </c>
      <c r="H46" s="217">
        <v>73147273.190402895</v>
      </c>
      <c r="I46" s="217">
        <v>83826160.351763561</v>
      </c>
      <c r="J46" s="218">
        <v>86548812.684491739</v>
      </c>
      <c r="K46" s="219">
        <v>95337509.354661807</v>
      </c>
      <c r="L46" s="219">
        <v>104007782.60471077</v>
      </c>
      <c r="M46" s="220">
        <v>110346213.59028599</v>
      </c>
      <c r="N46" s="221">
        <v>115216379.36334983</v>
      </c>
      <c r="O46" s="219">
        <v>112689998.62915981</v>
      </c>
      <c r="P46" s="219">
        <v>115474218.8818679</v>
      </c>
      <c r="Q46" s="220">
        <v>116212580.47658549</v>
      </c>
      <c r="R46" s="221">
        <v>119519328.31109127</v>
      </c>
      <c r="S46" s="219">
        <v>118532044.45064564</v>
      </c>
      <c r="T46" s="219">
        <v>118011582.11089635</v>
      </c>
      <c r="U46" s="220">
        <v>119588552.27379252</v>
      </c>
      <c r="V46" s="221">
        <v>124482670.14463912</v>
      </c>
      <c r="W46" s="219">
        <v>124447340.71961847</v>
      </c>
      <c r="X46" s="219">
        <v>122323420.72448722</v>
      </c>
      <c r="Y46" s="220">
        <v>121431152.65317512</v>
      </c>
      <c r="Z46" s="221">
        <v>126687218.62593934</v>
      </c>
      <c r="AA46" s="219">
        <v>130432561.82338414</v>
      </c>
      <c r="AB46" s="219">
        <v>125390458.65843987</v>
      </c>
      <c r="AC46" s="220">
        <v>125243209.3616313</v>
      </c>
      <c r="AD46" s="221">
        <v>128622838.59839785</v>
      </c>
      <c r="AE46" s="219">
        <v>128778508.58466536</v>
      </c>
      <c r="AF46" s="219">
        <v>131654394.08859631</v>
      </c>
      <c r="AG46" s="220">
        <v>126636365.24345917</v>
      </c>
      <c r="AH46" s="221">
        <v>140081992.67471525</v>
      </c>
      <c r="AI46" s="219">
        <v>136156529.05788273</v>
      </c>
      <c r="AJ46" s="219">
        <v>144338935.14639172</v>
      </c>
      <c r="AK46" s="220">
        <v>147491544.87197012</v>
      </c>
      <c r="AL46" s="221">
        <v>161230906.63024229</v>
      </c>
      <c r="AM46" s="219">
        <v>160569043.8881495</v>
      </c>
      <c r="AN46" s="219">
        <v>157067282.66831222</v>
      </c>
      <c r="AO46" s="220">
        <v>167631343.95596945</v>
      </c>
      <c r="AP46" s="221">
        <v>177069585.42570454</v>
      </c>
      <c r="AQ46" s="219">
        <v>182888027.42880085</v>
      </c>
      <c r="AR46" s="219">
        <v>180817278.13722995</v>
      </c>
      <c r="AS46" s="220">
        <v>188288175.1832808</v>
      </c>
      <c r="AT46" s="221">
        <v>191621870.19090503</v>
      </c>
      <c r="AU46" s="219">
        <v>186299809.40217173</v>
      </c>
      <c r="AV46" s="219">
        <v>196564477.2917031</v>
      </c>
      <c r="AW46" s="220">
        <v>204477685.79204759</v>
      </c>
      <c r="AX46" s="221">
        <v>200754540.86168715</v>
      </c>
      <c r="AY46" s="219">
        <v>200872443.9367381</v>
      </c>
      <c r="AZ46" s="219">
        <v>198701843.41342902</v>
      </c>
      <c r="BA46" s="220">
        <v>210107375.99643677</v>
      </c>
      <c r="BB46" s="221">
        <v>212231869.37767416</v>
      </c>
      <c r="BC46" s="219">
        <v>216115371.63245133</v>
      </c>
      <c r="BD46" s="219">
        <v>227130383.10057434</v>
      </c>
      <c r="BE46" s="220">
        <v>235850048.03630331</v>
      </c>
      <c r="BF46" s="221">
        <v>243752856.93852431</v>
      </c>
      <c r="BG46" s="219">
        <v>237910887.66857257</v>
      </c>
      <c r="BH46" s="219">
        <v>250588588.58351389</v>
      </c>
      <c r="BI46" s="220">
        <v>275916439.50452185</v>
      </c>
      <c r="BJ46" s="221">
        <v>279744972.24599469</v>
      </c>
      <c r="BK46" s="219">
        <v>291707056.56540424</v>
      </c>
      <c r="BL46" s="219">
        <v>315171953.2533164</v>
      </c>
      <c r="BM46" s="220">
        <v>316110376.84999412</v>
      </c>
      <c r="BN46" s="221">
        <v>331979862.93349159</v>
      </c>
      <c r="BO46" s="219">
        <v>330191929.11680502</v>
      </c>
      <c r="BP46" s="219">
        <v>341787908.23437279</v>
      </c>
      <c r="BQ46" s="220">
        <v>348320063.37532067</v>
      </c>
      <c r="BR46" s="221">
        <v>362224458.12463689</v>
      </c>
      <c r="BS46" s="219">
        <v>371126571.44007206</v>
      </c>
      <c r="BT46" s="219">
        <v>378716200.41158611</v>
      </c>
      <c r="BU46" s="220">
        <v>386918367.82152534</v>
      </c>
      <c r="BV46" s="221">
        <v>386462296.82399774</v>
      </c>
      <c r="BW46" s="219">
        <v>401042299.06903696</v>
      </c>
      <c r="BX46" s="219">
        <v>418179085.02330178</v>
      </c>
      <c r="BY46" s="220">
        <v>429563321.73152423</v>
      </c>
      <c r="BZ46" s="221">
        <v>454077487.68149817</v>
      </c>
      <c r="CA46" s="221">
        <v>487846461.59421206</v>
      </c>
      <c r="CB46" s="221">
        <v>496927294.66624588</v>
      </c>
      <c r="CC46" s="221">
        <v>485404701.25448495</v>
      </c>
      <c r="CD46" s="221">
        <v>537666408.07111537</v>
      </c>
      <c r="CE46" s="221">
        <v>567622162.80809379</v>
      </c>
      <c r="CF46" s="221">
        <v>606012177.51513338</v>
      </c>
      <c r="CG46" s="221">
        <v>592081824.53487742</v>
      </c>
      <c r="CH46" s="221">
        <v>625986128.48312581</v>
      </c>
      <c r="CI46" s="221">
        <v>652894828.60142589</v>
      </c>
      <c r="CJ46" s="221">
        <v>671066536.87181437</v>
      </c>
      <c r="CK46" s="221">
        <v>703944054.08023632</v>
      </c>
      <c r="CL46" s="221">
        <v>717707925.4262476</v>
      </c>
      <c r="CM46" s="221">
        <v>755793320.63347733</v>
      </c>
      <c r="CN46" s="221">
        <v>809115717.58571839</v>
      </c>
      <c r="CO46" s="221">
        <v>848632502.06722605</v>
      </c>
      <c r="CP46" s="221">
        <v>864181490.50507987</v>
      </c>
      <c r="CQ46" s="221">
        <v>823115591.87169421</v>
      </c>
      <c r="CR46" s="221">
        <v>820615065.26907265</v>
      </c>
      <c r="CS46" s="221">
        <v>827674656.44895816</v>
      </c>
      <c r="CT46" s="221">
        <v>840828273.90314293</v>
      </c>
      <c r="CU46" s="221">
        <v>883748875.59642029</v>
      </c>
      <c r="CV46" s="221">
        <v>916020735.48604584</v>
      </c>
      <c r="CW46" s="221">
        <v>949351382.66084158</v>
      </c>
      <c r="CX46" s="221">
        <v>974721119.39010298</v>
      </c>
      <c r="CY46" s="221">
        <v>990279257.55495656</v>
      </c>
      <c r="CZ46" s="221">
        <v>1044502892.8494502</v>
      </c>
    </row>
    <row r="47" spans="1:104" ht="2.25" customHeight="1" x14ac:dyDescent="0.25">
      <c r="A47" s="202"/>
      <c r="B47" s="27"/>
      <c r="C47" s="198"/>
      <c r="D47" s="198"/>
      <c r="E47" s="194"/>
      <c r="F47" s="194"/>
      <c r="G47" s="194"/>
      <c r="H47" s="194"/>
      <c r="I47" s="194"/>
      <c r="J47" s="190"/>
      <c r="K47" s="175"/>
      <c r="L47" s="175"/>
      <c r="M47" s="184"/>
      <c r="N47" s="183"/>
      <c r="O47" s="175"/>
      <c r="P47" s="175"/>
      <c r="Q47" s="184"/>
      <c r="R47" s="183"/>
      <c r="S47" s="175"/>
      <c r="T47" s="175"/>
      <c r="U47" s="184"/>
      <c r="V47" s="183"/>
      <c r="W47" s="175"/>
      <c r="X47" s="175"/>
      <c r="Y47" s="184"/>
      <c r="Z47" s="183"/>
      <c r="AA47" s="175"/>
      <c r="AB47" s="175"/>
      <c r="AC47" s="184"/>
      <c r="AD47" s="183"/>
      <c r="AE47" s="175"/>
      <c r="AF47" s="175"/>
      <c r="AG47" s="184"/>
      <c r="AH47" s="183"/>
      <c r="AI47" s="175"/>
      <c r="AJ47" s="175"/>
      <c r="AK47" s="184"/>
      <c r="AL47" s="183"/>
      <c r="AM47" s="175"/>
      <c r="AN47" s="175"/>
      <c r="AO47" s="184"/>
      <c r="AP47" s="183"/>
      <c r="AQ47" s="175"/>
      <c r="AR47" s="175"/>
      <c r="AS47" s="184"/>
      <c r="AT47" s="183"/>
      <c r="AU47" s="175"/>
      <c r="AV47" s="175"/>
      <c r="AW47" s="184"/>
      <c r="AX47" s="183"/>
      <c r="AY47" s="175"/>
      <c r="AZ47" s="175"/>
      <c r="BA47" s="184"/>
      <c r="BB47" s="183"/>
      <c r="BC47" s="175"/>
      <c r="BD47" s="175"/>
      <c r="BE47" s="184"/>
      <c r="BF47" s="183"/>
      <c r="BG47" s="175"/>
      <c r="BH47" s="175"/>
      <c r="BI47" s="184"/>
      <c r="BJ47" s="183"/>
      <c r="BK47" s="175"/>
      <c r="BL47" s="175"/>
      <c r="BM47" s="184"/>
      <c r="BN47" s="183"/>
      <c r="BO47" s="175"/>
      <c r="BP47" s="175"/>
      <c r="BQ47" s="184"/>
      <c r="BR47" s="183"/>
      <c r="BS47" s="175"/>
      <c r="BT47" s="175"/>
      <c r="BU47" s="184"/>
      <c r="BV47" s="183"/>
      <c r="BW47" s="175"/>
      <c r="BX47" s="175"/>
      <c r="BY47" s="184"/>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row>
    <row r="48" spans="1:104" ht="25" x14ac:dyDescent="0.25">
      <c r="A48" s="202"/>
      <c r="B48" s="27" t="s">
        <v>4</v>
      </c>
      <c r="C48" s="203" t="s">
        <v>56</v>
      </c>
      <c r="D48" s="200">
        <v>4915707.2158800075</v>
      </c>
      <c r="E48" s="196">
        <v>7018476.3070500121</v>
      </c>
      <c r="F48" s="196">
        <v>7542659.6568540102</v>
      </c>
      <c r="G48" s="196">
        <v>5379784.5288166599</v>
      </c>
      <c r="H48" s="196">
        <v>7284748.3827612493</v>
      </c>
      <c r="I48" s="196">
        <v>9864903.4948194902</v>
      </c>
      <c r="J48" s="192">
        <v>13111926.915646201</v>
      </c>
      <c r="K48" s="177">
        <v>13018899.704490799</v>
      </c>
      <c r="L48" s="177">
        <v>12413869.708762601</v>
      </c>
      <c r="M48" s="188">
        <v>12934339.6216507</v>
      </c>
      <c r="N48" s="187">
        <v>15066387.424206799</v>
      </c>
      <c r="O48" s="177">
        <v>16166536.0406479</v>
      </c>
      <c r="P48" s="177">
        <v>17825114.511226803</v>
      </c>
      <c r="Q48" s="188">
        <v>16104731.0120812</v>
      </c>
      <c r="R48" s="187">
        <v>19454186.822390001</v>
      </c>
      <c r="S48" s="177">
        <v>18719892.989429999</v>
      </c>
      <c r="T48" s="177">
        <v>22752668.767639998</v>
      </c>
      <c r="U48" s="188">
        <v>20811047.690409999</v>
      </c>
      <c r="V48" s="187">
        <v>23376363.802419998</v>
      </c>
      <c r="W48" s="177">
        <v>27622751.0341</v>
      </c>
      <c r="X48" s="177">
        <v>27813025.97095</v>
      </c>
      <c r="Y48" s="188">
        <v>25203978.863140002</v>
      </c>
      <c r="Z48" s="187">
        <v>29898261.039069999</v>
      </c>
      <c r="AA48" s="177">
        <v>28758735.5863754</v>
      </c>
      <c r="AB48" s="177">
        <v>28742114.9221051</v>
      </c>
      <c r="AC48" s="188">
        <v>24902201.136179999</v>
      </c>
      <c r="AD48" s="187">
        <v>29755856.48728</v>
      </c>
      <c r="AE48" s="177">
        <v>34509039.152339995</v>
      </c>
      <c r="AF48" s="177">
        <v>33596051.678640001</v>
      </c>
      <c r="AG48" s="188">
        <v>29122984.511150002</v>
      </c>
      <c r="AH48" s="187">
        <v>36546788.08484</v>
      </c>
      <c r="AI48" s="177">
        <v>37573277.705360003</v>
      </c>
      <c r="AJ48" s="177">
        <v>35294165.647840001</v>
      </c>
      <c r="AK48" s="188">
        <v>29215725.01317</v>
      </c>
      <c r="AL48" s="187">
        <v>36102934.663644105</v>
      </c>
      <c r="AM48" s="177">
        <v>42054769.422983095</v>
      </c>
      <c r="AN48" s="177">
        <v>39047217.074419998</v>
      </c>
      <c r="AO48" s="188">
        <v>32904296.864623599</v>
      </c>
      <c r="AP48" s="187">
        <v>36632735.198215798</v>
      </c>
      <c r="AQ48" s="177">
        <v>42529329.828097105</v>
      </c>
      <c r="AR48" s="177">
        <v>45022302.765832201</v>
      </c>
      <c r="AS48" s="188">
        <v>35695450.943486698</v>
      </c>
      <c r="AT48" s="187">
        <v>44169970.848170914</v>
      </c>
      <c r="AU48" s="177">
        <v>50396119.093778864</v>
      </c>
      <c r="AV48" s="177">
        <v>53473341.411868319</v>
      </c>
      <c r="AW48" s="188">
        <v>39935306.171118975</v>
      </c>
      <c r="AX48" s="187">
        <v>45713119.384373903</v>
      </c>
      <c r="AY48" s="177">
        <v>63353516.985731304</v>
      </c>
      <c r="AZ48" s="177">
        <v>62635295.274671897</v>
      </c>
      <c r="BA48" s="188">
        <v>48385009.533498295</v>
      </c>
      <c r="BB48" s="187">
        <v>56247501.58114659</v>
      </c>
      <c r="BC48" s="177">
        <v>66616076.387159206</v>
      </c>
      <c r="BD48" s="177">
        <v>71811658.04484731</v>
      </c>
      <c r="BE48" s="188">
        <v>63882982.501000896</v>
      </c>
      <c r="BF48" s="187">
        <v>72530907.156891793</v>
      </c>
      <c r="BG48" s="177">
        <v>74704523.764612913</v>
      </c>
      <c r="BH48" s="177">
        <v>75767090.198075801</v>
      </c>
      <c r="BI48" s="188">
        <v>73010703.977838099</v>
      </c>
      <c r="BJ48" s="187">
        <v>77148778.512450412</v>
      </c>
      <c r="BK48" s="177">
        <v>83004379.930894703</v>
      </c>
      <c r="BL48" s="177">
        <v>79191129.179935396</v>
      </c>
      <c r="BM48" s="188">
        <v>56400366.012968503</v>
      </c>
      <c r="BN48" s="187">
        <v>73880032.57107079</v>
      </c>
      <c r="BO48" s="177">
        <v>76625344.73386991</v>
      </c>
      <c r="BP48" s="177">
        <v>76570996.879545301</v>
      </c>
      <c r="BQ48" s="188">
        <v>63666628.760117203</v>
      </c>
      <c r="BR48" s="187">
        <v>70689731.87495257</v>
      </c>
      <c r="BS48" s="177">
        <v>76177655.412452325</v>
      </c>
      <c r="BT48" s="177">
        <v>80795325.841209963</v>
      </c>
      <c r="BU48" s="188">
        <v>62296313.371774644</v>
      </c>
      <c r="BV48" s="187">
        <v>76198440.062977731</v>
      </c>
      <c r="BW48" s="177">
        <v>81563683.548004597</v>
      </c>
      <c r="BX48" s="177">
        <v>83487706.989910007</v>
      </c>
      <c r="BY48" s="188">
        <v>65654194.784179993</v>
      </c>
      <c r="BZ48" s="187">
        <v>93495604.502859995</v>
      </c>
      <c r="CA48" s="187">
        <v>102453264.77518</v>
      </c>
      <c r="CB48" s="187">
        <v>92251893.067179993</v>
      </c>
      <c r="CC48" s="187">
        <v>66220624.836240858</v>
      </c>
      <c r="CD48" s="187">
        <v>82480812.165839449</v>
      </c>
      <c r="CE48" s="187">
        <v>96072162.933401912</v>
      </c>
      <c r="CF48" s="187">
        <v>93417099.366731122</v>
      </c>
      <c r="CG48" s="187">
        <v>73407066.477392405</v>
      </c>
      <c r="CH48" s="187">
        <v>80050789.053025961</v>
      </c>
      <c r="CI48" s="187">
        <v>87130539.79746516</v>
      </c>
      <c r="CJ48" s="187">
        <v>101581768.99804088</v>
      </c>
      <c r="CK48" s="187">
        <v>75761937.596780807</v>
      </c>
      <c r="CL48" s="187">
        <v>87863995.415198952</v>
      </c>
      <c r="CM48" s="187">
        <v>112311488.72286737</v>
      </c>
      <c r="CN48" s="187">
        <v>118474284.77819692</v>
      </c>
      <c r="CO48" s="187">
        <v>92843632.65036656</v>
      </c>
      <c r="CP48" s="187">
        <v>105791535.08540067</v>
      </c>
      <c r="CQ48" s="187">
        <v>134637268.08802319</v>
      </c>
      <c r="CR48" s="187">
        <v>143868537.70219505</v>
      </c>
      <c r="CS48" s="187">
        <v>92871169.23121798</v>
      </c>
      <c r="CT48" s="187">
        <v>106411940.10063826</v>
      </c>
      <c r="CU48" s="187">
        <v>110249475.54154682</v>
      </c>
      <c r="CV48" s="187">
        <v>120177835.12878156</v>
      </c>
      <c r="CW48" s="187">
        <v>88199644.788963124</v>
      </c>
      <c r="CX48" s="187">
        <v>104681321.73268072</v>
      </c>
      <c r="CY48" s="187">
        <v>108996426.80198897</v>
      </c>
      <c r="CZ48" s="187">
        <v>116277458.78190237</v>
      </c>
    </row>
    <row r="49" spans="1:104" ht="3" customHeight="1" x14ac:dyDescent="0.25">
      <c r="A49" s="202"/>
      <c r="B49" s="27"/>
      <c r="C49" s="198"/>
      <c r="D49" s="198"/>
      <c r="E49" s="194"/>
      <c r="F49" s="194"/>
      <c r="G49" s="194"/>
      <c r="H49" s="194"/>
      <c r="I49" s="194"/>
      <c r="J49" s="190"/>
      <c r="K49" s="175"/>
      <c r="L49" s="175"/>
      <c r="M49" s="184"/>
      <c r="N49" s="183"/>
      <c r="O49" s="175"/>
      <c r="P49" s="175"/>
      <c r="Q49" s="184"/>
      <c r="R49" s="183"/>
      <c r="S49" s="175"/>
      <c r="T49" s="175"/>
      <c r="U49" s="184"/>
      <c r="V49" s="183"/>
      <c r="W49" s="175"/>
      <c r="X49" s="175"/>
      <c r="Y49" s="184"/>
      <c r="Z49" s="183"/>
      <c r="AA49" s="175"/>
      <c r="AB49" s="175"/>
      <c r="AC49" s="184"/>
      <c r="AD49" s="183"/>
      <c r="AE49" s="175"/>
      <c r="AF49" s="175"/>
      <c r="AG49" s="184"/>
      <c r="AH49" s="183"/>
      <c r="AI49" s="175"/>
      <c r="AJ49" s="175"/>
      <c r="AK49" s="184"/>
      <c r="AL49" s="183"/>
      <c r="AM49" s="175"/>
      <c r="AN49" s="175"/>
      <c r="AO49" s="184"/>
      <c r="AP49" s="183"/>
      <c r="AQ49" s="175"/>
      <c r="AR49" s="175"/>
      <c r="AS49" s="184"/>
      <c r="AT49" s="183"/>
      <c r="AU49" s="175"/>
      <c r="AV49" s="175"/>
      <c r="AW49" s="184"/>
      <c r="AX49" s="183"/>
      <c r="AY49" s="175"/>
      <c r="AZ49" s="175"/>
      <c r="BA49" s="184"/>
      <c r="BB49" s="183"/>
      <c r="BC49" s="175"/>
      <c r="BD49" s="175"/>
      <c r="BE49" s="184"/>
      <c r="BF49" s="183"/>
      <c r="BG49" s="175"/>
      <c r="BH49" s="175"/>
      <c r="BI49" s="184"/>
      <c r="BJ49" s="183"/>
      <c r="BK49" s="175"/>
      <c r="BL49" s="175"/>
      <c r="BM49" s="184"/>
      <c r="BN49" s="183"/>
      <c r="BO49" s="175"/>
      <c r="BP49" s="175"/>
      <c r="BQ49" s="184"/>
      <c r="BR49" s="183"/>
      <c r="BS49" s="175"/>
      <c r="BT49" s="175"/>
      <c r="BU49" s="184"/>
      <c r="BV49" s="183"/>
      <c r="BW49" s="175"/>
      <c r="BX49" s="175"/>
      <c r="BY49" s="184"/>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row>
    <row r="50" spans="1:104" ht="13" x14ac:dyDescent="0.3">
      <c r="A50" s="260" t="s">
        <v>44</v>
      </c>
      <c r="B50" s="250"/>
      <c r="C50" s="251"/>
      <c r="D50" s="252">
        <v>16948472.325384773</v>
      </c>
      <c r="E50" s="253">
        <v>24403251.803074159</v>
      </c>
      <c r="F50" s="253">
        <v>32541589.538957372</v>
      </c>
      <c r="G50" s="253">
        <v>50697617.87753316</v>
      </c>
      <c r="H50" s="253">
        <v>65862524.807641648</v>
      </c>
      <c r="I50" s="253">
        <v>73961256.856944069</v>
      </c>
      <c r="J50" s="254">
        <v>73436885.768845543</v>
      </c>
      <c r="K50" s="255">
        <v>82318609.650171012</v>
      </c>
      <c r="L50" s="255">
        <v>91593912.895948172</v>
      </c>
      <c r="M50" s="256">
        <v>97411873.968635291</v>
      </c>
      <c r="N50" s="257">
        <v>100149991.93914303</v>
      </c>
      <c r="O50" s="255">
        <v>96523462.588511914</v>
      </c>
      <c r="P50" s="255">
        <v>97649104.370641097</v>
      </c>
      <c r="Q50" s="256">
        <v>100107849.46450429</v>
      </c>
      <c r="R50" s="257">
        <v>100065141.48870127</v>
      </c>
      <c r="S50" s="255">
        <v>99812151.461215645</v>
      </c>
      <c r="T50" s="255">
        <v>95258913.343256354</v>
      </c>
      <c r="U50" s="256">
        <v>98777504.583382517</v>
      </c>
      <c r="V50" s="257">
        <v>101106306.34221911</v>
      </c>
      <c r="W50" s="255">
        <v>96824589.685518473</v>
      </c>
      <c r="X50" s="255">
        <v>94510394.753537208</v>
      </c>
      <c r="Y50" s="256">
        <v>96227173.790035114</v>
      </c>
      <c r="Z50" s="257">
        <v>96788957.586869344</v>
      </c>
      <c r="AA50" s="255">
        <v>101673826.23700874</v>
      </c>
      <c r="AB50" s="255">
        <v>96648343.736334771</v>
      </c>
      <c r="AC50" s="256">
        <v>100341008.22545131</v>
      </c>
      <c r="AD50" s="257">
        <v>98866982.111117855</v>
      </c>
      <c r="AE50" s="255">
        <v>94269469.432325363</v>
      </c>
      <c r="AF50" s="255">
        <v>98058342.409956306</v>
      </c>
      <c r="AG50" s="256">
        <v>97513380.732309163</v>
      </c>
      <c r="AH50" s="257">
        <v>103535204.58987525</v>
      </c>
      <c r="AI50" s="255">
        <v>98583251.352522731</v>
      </c>
      <c r="AJ50" s="255">
        <v>109044769.49855173</v>
      </c>
      <c r="AK50" s="256">
        <v>118275819.85880011</v>
      </c>
      <c r="AL50" s="257">
        <v>125127971.96659818</v>
      </c>
      <c r="AM50" s="255">
        <v>118514274.4651664</v>
      </c>
      <c r="AN50" s="255">
        <v>118020065.59389222</v>
      </c>
      <c r="AO50" s="256">
        <v>134727047.09134585</v>
      </c>
      <c r="AP50" s="257">
        <v>140436850.22748876</v>
      </c>
      <c r="AQ50" s="255">
        <v>140358697.60070375</v>
      </c>
      <c r="AR50" s="255">
        <v>135794975.37139773</v>
      </c>
      <c r="AS50" s="256">
        <v>152592724.23979411</v>
      </c>
      <c r="AT50" s="257">
        <v>147451899.34273413</v>
      </c>
      <c r="AU50" s="255">
        <v>135903690.30839288</v>
      </c>
      <c r="AV50" s="255">
        <v>143091135.87983477</v>
      </c>
      <c r="AW50" s="256">
        <v>164542379.62092862</v>
      </c>
      <c r="AX50" s="257">
        <v>155041421.47731325</v>
      </c>
      <c r="AY50" s="255">
        <v>137518926.9510068</v>
      </c>
      <c r="AZ50" s="255">
        <v>136066548.13875711</v>
      </c>
      <c r="BA50" s="256">
        <v>161722366.46293849</v>
      </c>
      <c r="BB50" s="257">
        <v>155984367.79652756</v>
      </c>
      <c r="BC50" s="255">
        <v>149499295.24529213</v>
      </c>
      <c r="BD50" s="255">
        <v>155318725.05572703</v>
      </c>
      <c r="BE50" s="256">
        <v>171967065.5353024</v>
      </c>
      <c r="BF50" s="257">
        <v>171221949.78163251</v>
      </c>
      <c r="BG50" s="255">
        <v>163206363.90395966</v>
      </c>
      <c r="BH50" s="255">
        <v>174821498.38543808</v>
      </c>
      <c r="BI50" s="256">
        <v>202905735.52668375</v>
      </c>
      <c r="BJ50" s="257">
        <v>202596193.73354429</v>
      </c>
      <c r="BK50" s="255">
        <v>208702676.63450953</v>
      </c>
      <c r="BL50" s="255">
        <v>235980824.07338101</v>
      </c>
      <c r="BM50" s="256">
        <v>259710010.83702561</v>
      </c>
      <c r="BN50" s="257">
        <v>258099830.3624208</v>
      </c>
      <c r="BO50" s="255">
        <v>253566584.38293511</v>
      </c>
      <c r="BP50" s="255">
        <v>265216911.35482749</v>
      </c>
      <c r="BQ50" s="256">
        <v>284653434.6152035</v>
      </c>
      <c r="BR50" s="257">
        <v>291534726.24968433</v>
      </c>
      <c r="BS50" s="255">
        <v>294948916.02761972</v>
      </c>
      <c r="BT50" s="255">
        <v>297920874.57037616</v>
      </c>
      <c r="BU50" s="256">
        <v>324622054.44975066</v>
      </c>
      <c r="BV50" s="257">
        <v>310263856.76102</v>
      </c>
      <c r="BW50" s="255">
        <v>319478615.52103233</v>
      </c>
      <c r="BX50" s="255">
        <v>334691378.03339177</v>
      </c>
      <c r="BY50" s="256">
        <v>363909126.94734424</v>
      </c>
      <c r="BZ50" s="257">
        <v>360581883.17863816</v>
      </c>
      <c r="CA50" s="257">
        <v>385393196.81903207</v>
      </c>
      <c r="CB50" s="257">
        <v>404675401.5990659</v>
      </c>
      <c r="CC50" s="257">
        <v>419184076.41824412</v>
      </c>
      <c r="CD50" s="257">
        <v>455185595.90527594</v>
      </c>
      <c r="CE50" s="257">
        <v>471549999.87469184</v>
      </c>
      <c r="CF50" s="257">
        <v>512595078.14840227</v>
      </c>
      <c r="CG50" s="257">
        <v>518674758.05748498</v>
      </c>
      <c r="CH50" s="257">
        <v>545935339.43009984</v>
      </c>
      <c r="CI50" s="257">
        <v>565764288.80396068</v>
      </c>
      <c r="CJ50" s="257">
        <v>569484767.87377346</v>
      </c>
      <c r="CK50" s="257">
        <v>628182116.48345554</v>
      </c>
      <c r="CL50" s="257">
        <v>629843930.01104867</v>
      </c>
      <c r="CM50" s="257">
        <v>643481831.91060996</v>
      </c>
      <c r="CN50" s="257">
        <v>690641432.80752146</v>
      </c>
      <c r="CO50" s="257">
        <v>755788869.41685951</v>
      </c>
      <c r="CP50" s="257">
        <v>758389955.41967916</v>
      </c>
      <c r="CQ50" s="257">
        <v>688478323.78367102</v>
      </c>
      <c r="CR50" s="257">
        <v>676746527.5668776</v>
      </c>
      <c r="CS50" s="257">
        <v>734803487.21774018</v>
      </c>
      <c r="CT50" s="257">
        <v>734416333.80250466</v>
      </c>
      <c r="CU50" s="257">
        <v>773499400.05487347</v>
      </c>
      <c r="CV50" s="257">
        <v>795842900.35726428</v>
      </c>
      <c r="CW50" s="257">
        <v>861151737.8718785</v>
      </c>
      <c r="CX50" s="257">
        <v>870039797.6574223</v>
      </c>
      <c r="CY50" s="257">
        <v>881282830.7529676</v>
      </c>
      <c r="CZ50" s="257">
        <v>928225434.0675478</v>
      </c>
    </row>
    <row r="51" spans="1:104" ht="13.5" thickBot="1" x14ac:dyDescent="0.35">
      <c r="A51" s="240" t="s">
        <v>82</v>
      </c>
      <c r="B51" s="241"/>
      <c r="C51" s="242"/>
      <c r="D51" s="243">
        <v>14842572.325384773</v>
      </c>
      <c r="E51" s="244">
        <v>21558451.803074159</v>
      </c>
      <c r="F51" s="244">
        <v>29332199.538957372</v>
      </c>
      <c r="G51" s="244">
        <v>46093432.115833163</v>
      </c>
      <c r="H51" s="244">
        <v>61796933.583452806</v>
      </c>
      <c r="I51" s="244">
        <v>70763156.856944069</v>
      </c>
      <c r="J51" s="245">
        <v>69512232.625183314</v>
      </c>
      <c r="K51" s="246">
        <v>78547493.829882532</v>
      </c>
      <c r="L51" s="246">
        <v>88306068.351076871</v>
      </c>
      <c r="M51" s="247">
        <v>93308873.968635291</v>
      </c>
      <c r="N51" s="248">
        <v>95418432.343788594</v>
      </c>
      <c r="O51" s="246">
        <v>91466323.793089256</v>
      </c>
      <c r="P51" s="246">
        <v>92838197.753406525</v>
      </c>
      <c r="Q51" s="247">
        <v>96562849.464504287</v>
      </c>
      <c r="R51" s="248">
        <v>95291977.394303992</v>
      </c>
      <c r="S51" s="246">
        <v>93847925.168769464</v>
      </c>
      <c r="T51" s="246">
        <v>90258670.227585927</v>
      </c>
      <c r="U51" s="247">
        <v>93311404.583382517</v>
      </c>
      <c r="V51" s="248">
        <v>92653491.65929018</v>
      </c>
      <c r="W51" s="246">
        <v>89538583.8845319</v>
      </c>
      <c r="X51" s="246">
        <v>88436664.897088617</v>
      </c>
      <c r="Y51" s="247">
        <v>91509309.790035114</v>
      </c>
      <c r="Z51" s="248">
        <v>88634721.802525267</v>
      </c>
      <c r="AA51" s="246">
        <v>93157377.45471257</v>
      </c>
      <c r="AB51" s="246">
        <v>89576991.371918485</v>
      </c>
      <c r="AC51" s="247">
        <v>94350405.225451306</v>
      </c>
      <c r="AD51" s="248">
        <v>89349123.459490657</v>
      </c>
      <c r="AE51" s="246">
        <v>83915019.068078965</v>
      </c>
      <c r="AF51" s="246">
        <v>89257791.770202965</v>
      </c>
      <c r="AG51" s="247">
        <v>93038335.905588508</v>
      </c>
      <c r="AH51" s="248">
        <v>99459889.651315331</v>
      </c>
      <c r="AI51" s="246">
        <v>94315198.900583759</v>
      </c>
      <c r="AJ51" s="246">
        <v>104677548.91716518</v>
      </c>
      <c r="AK51" s="247">
        <v>112953634.03468393</v>
      </c>
      <c r="AL51" s="248">
        <v>121239967.44497414</v>
      </c>
      <c r="AM51" s="246">
        <v>114736439.18191129</v>
      </c>
      <c r="AN51" s="246">
        <v>114537767.09483233</v>
      </c>
      <c r="AO51" s="247">
        <v>127922987.2608044</v>
      </c>
      <c r="AP51" s="248">
        <v>138717727.45703039</v>
      </c>
      <c r="AQ51" s="246">
        <v>138471634.78673238</v>
      </c>
      <c r="AR51" s="246">
        <v>134180234.61759956</v>
      </c>
      <c r="AS51" s="247">
        <v>146308531.67529091</v>
      </c>
      <c r="AT51" s="248">
        <v>144455593.30830327</v>
      </c>
      <c r="AU51" s="246">
        <v>134267287.49907914</v>
      </c>
      <c r="AV51" s="246">
        <v>141642820.21622092</v>
      </c>
      <c r="AW51" s="247">
        <v>154623425.32348153</v>
      </c>
      <c r="AX51" s="248">
        <v>150852599.15027362</v>
      </c>
      <c r="AY51" s="246">
        <v>134009876.18709251</v>
      </c>
      <c r="AZ51" s="246">
        <v>132643467.24759439</v>
      </c>
      <c r="BA51" s="247">
        <v>150078531.5537051</v>
      </c>
      <c r="BB51" s="248">
        <v>146742912.33268881</v>
      </c>
      <c r="BC51" s="246">
        <v>141920124.20052457</v>
      </c>
      <c r="BD51" s="246">
        <v>148572912.1258437</v>
      </c>
      <c r="BE51" s="247">
        <v>159643164.59929821</v>
      </c>
      <c r="BF51" s="248">
        <v>163045527.58076817</v>
      </c>
      <c r="BG51" s="246">
        <v>157150293.41217789</v>
      </c>
      <c r="BH51" s="246">
        <v>168721524.49540305</v>
      </c>
      <c r="BI51" s="247">
        <v>192654672.74400124</v>
      </c>
      <c r="BJ51" s="248">
        <v>195143334.60928419</v>
      </c>
      <c r="BK51" s="246">
        <v>201314052.37822971</v>
      </c>
      <c r="BL51" s="246">
        <v>229290907.6308645</v>
      </c>
      <c r="BM51" s="247">
        <v>251781913.87588751</v>
      </c>
      <c r="BN51" s="248">
        <v>251120182.35985836</v>
      </c>
      <c r="BO51" s="246">
        <v>246743125.96591732</v>
      </c>
      <c r="BP51" s="246">
        <v>258274250.49619007</v>
      </c>
      <c r="BQ51" s="247">
        <v>279071270.71928281</v>
      </c>
      <c r="BR51" s="248">
        <v>287106386.99580908</v>
      </c>
      <c r="BS51" s="246">
        <v>290072015.21812475</v>
      </c>
      <c r="BT51" s="246">
        <v>291366446.67169517</v>
      </c>
      <c r="BU51" s="247">
        <v>320817941.48523217</v>
      </c>
      <c r="BV51" s="248">
        <v>309512791.41914099</v>
      </c>
      <c r="BW51" s="246">
        <v>318782564.77896321</v>
      </c>
      <c r="BX51" s="246">
        <v>333764344.83194935</v>
      </c>
      <c r="BY51" s="247">
        <v>363072462.84871167</v>
      </c>
      <c r="BZ51" s="248">
        <v>357685110.38005382</v>
      </c>
      <c r="CA51" s="248">
        <v>381916475.95219612</v>
      </c>
      <c r="CB51" s="248">
        <v>400755798.08934778</v>
      </c>
      <c r="CC51" s="248">
        <v>418893963.38868278</v>
      </c>
      <c r="CD51" s="248">
        <v>451373605.51083541</v>
      </c>
      <c r="CE51" s="248">
        <v>464764471.13685477</v>
      </c>
      <c r="CF51" s="248">
        <v>498681592.21781987</v>
      </c>
      <c r="CG51" s="248">
        <v>518515951.68991816</v>
      </c>
      <c r="CH51" s="248">
        <v>539545375.02422261</v>
      </c>
      <c r="CI51" s="248">
        <v>558737524.80700779</v>
      </c>
      <c r="CJ51" s="248">
        <v>563381707.08872163</v>
      </c>
      <c r="CK51" s="248">
        <v>627783105.72852159</v>
      </c>
      <c r="CL51" s="248">
        <v>624722964.77071559</v>
      </c>
      <c r="CM51" s="248">
        <v>637062974.10087693</v>
      </c>
      <c r="CN51" s="248">
        <v>686327721.40220082</v>
      </c>
      <c r="CO51" s="248">
        <v>755512377.32889307</v>
      </c>
      <c r="CP51" s="248">
        <v>754057867.31793725</v>
      </c>
      <c r="CQ51" s="248">
        <v>683647471.73772502</v>
      </c>
      <c r="CR51" s="248">
        <v>672070593.55798721</v>
      </c>
      <c r="CS51" s="248">
        <v>734507288.31240129</v>
      </c>
      <c r="CT51" s="248">
        <v>729925723.78866696</v>
      </c>
      <c r="CU51" s="248">
        <v>768419466.62945819</v>
      </c>
      <c r="CV51" s="248">
        <v>791850871.7804625</v>
      </c>
      <c r="CW51" s="248">
        <v>860739783.81811106</v>
      </c>
      <c r="CX51" s="248">
        <v>863574687.15727961</v>
      </c>
      <c r="CY51" s="248">
        <v>877516699.69506657</v>
      </c>
      <c r="CZ51" s="248">
        <v>926357461.08599734</v>
      </c>
    </row>
    <row r="52" spans="1:104"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4"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4"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70"/>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71"/>
      <c r="BK54" s="171"/>
      <c r="BL54" s="171"/>
      <c r="BM54" s="171"/>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4" x14ac:dyDescent="0.25">
      <c r="A55" s="13" t="s">
        <v>79</v>
      </c>
      <c r="B55" s="36"/>
      <c r="C55" s="23"/>
      <c r="D55" s="165"/>
      <c r="E55" s="165"/>
      <c r="F55" s="165"/>
      <c r="G55" s="165"/>
      <c r="H55" s="165"/>
      <c r="I55" s="165"/>
      <c r="J55" s="165"/>
      <c r="K55" s="165"/>
      <c r="L55" s="165"/>
      <c r="M55" s="165"/>
      <c r="N55" s="165"/>
      <c r="O55" s="165"/>
      <c r="P55" s="165"/>
      <c r="Q55" s="165"/>
      <c r="R55" s="165"/>
      <c r="S55" s="165"/>
      <c r="T55" s="172"/>
      <c r="U55" s="165"/>
      <c r="V55" s="165"/>
      <c r="W55" s="172"/>
      <c r="X55" s="165"/>
      <c r="Y55" s="165"/>
      <c r="Z55" s="165"/>
      <c r="AA55" s="165"/>
      <c r="AB55" s="172"/>
      <c r="AC55" s="165"/>
      <c r="AD55" s="165"/>
      <c r="AE55" s="165"/>
      <c r="AF55" s="172"/>
      <c r="AG55" s="165"/>
      <c r="AH55" s="165"/>
      <c r="AI55" s="165"/>
      <c r="AJ55" s="165"/>
      <c r="AK55" s="165"/>
      <c r="AL55" s="169"/>
      <c r="AM55" s="169"/>
      <c r="AN55" s="169"/>
      <c r="AO55" s="169"/>
      <c r="AP55" s="166"/>
      <c r="AQ55" s="166"/>
      <c r="AR55" s="166"/>
      <c r="AS55" s="166"/>
      <c r="AT55" s="166"/>
      <c r="AU55" s="166"/>
      <c r="AV55" s="166"/>
      <c r="AW55" s="166"/>
      <c r="AX55" s="166"/>
      <c r="AY55" s="166"/>
      <c r="AZ55" s="166"/>
      <c r="BA55" s="166"/>
      <c r="BB55" s="166"/>
      <c r="BC55" s="166"/>
      <c r="BD55" s="166"/>
      <c r="BE55" s="166"/>
      <c r="BF55" s="166"/>
      <c r="BG55" s="166"/>
      <c r="BH55" s="166"/>
      <c r="BI55" s="166"/>
      <c r="BJ55" s="167"/>
      <c r="BK55" s="167"/>
      <c r="BL55" s="167"/>
      <c r="BM55" s="167"/>
      <c r="BN55" s="167"/>
      <c r="BO55" s="167"/>
      <c r="BP55" s="167"/>
      <c r="BQ55" s="167"/>
      <c r="BR55" s="167"/>
      <c r="BS55" s="167"/>
      <c r="BT55" s="167"/>
      <c r="BU55" s="167"/>
      <c r="BV55" s="167"/>
      <c r="BW55" s="167"/>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4"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68"/>
      <c r="AM56" s="168"/>
      <c r="AN56" s="168"/>
      <c r="AO56" s="168"/>
      <c r="AP56" s="168"/>
      <c r="AQ56" s="168"/>
      <c r="AR56" s="23"/>
      <c r="AS56" s="168"/>
      <c r="AT56" s="23"/>
      <c r="AU56" s="23"/>
      <c r="AV56" s="23"/>
      <c r="AW56" s="23"/>
      <c r="AX56" s="23"/>
      <c r="AY56" s="23"/>
      <c r="AZ56" s="23"/>
      <c r="BA56" s="23"/>
      <c r="BB56" s="23"/>
      <c r="BC56" s="23"/>
      <c r="BD56" s="23"/>
      <c r="BE56" s="23"/>
      <c r="BF56" s="23"/>
      <c r="BG56" s="23"/>
      <c r="BH56" s="23"/>
      <c r="BI56" s="23"/>
      <c r="BJ56" s="173"/>
      <c r="BK56" s="173"/>
      <c r="BL56" s="173"/>
      <c r="BM56" s="17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4"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68"/>
      <c r="AL57" s="168"/>
      <c r="AM57" s="168"/>
      <c r="AN57" s="168"/>
      <c r="AO57" s="168"/>
      <c r="AP57" s="168"/>
      <c r="AQ57" s="168"/>
      <c r="AR57" s="23"/>
      <c r="AS57" s="168"/>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Z62"/>
  <sheetViews>
    <sheetView showGridLines="0" tabSelected="1" zoomScale="70" zoomScaleNormal="70" workbookViewId="0">
      <pane xSplit="3" ySplit="5" topLeftCell="CV6" activePane="bottomRight" state="frozen"/>
      <selection pane="topRight" activeCell="D1" sqref="D1"/>
      <selection pane="bottomLeft" activeCell="A6" sqref="A6"/>
      <selection pane="bottomRight" activeCell="CZ5" sqref="CZ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4" width="13.08984375" bestFit="1" customWidth="1"/>
    <col min="105" max="105" width="11.54296875" customWidth="1"/>
    <col min="106" max="106" width="12.90625" bestFit="1" customWidth="1"/>
  </cols>
  <sheetData>
    <row r="2" spans="1:104" ht="13" x14ac:dyDescent="0.3">
      <c r="A2" s="434" t="s">
        <v>70</v>
      </c>
    </row>
    <row r="3" spans="1:104" x14ac:dyDescent="0.25">
      <c r="A3" s="2" t="s">
        <v>32</v>
      </c>
    </row>
    <row r="4" spans="1:104" ht="13" thickBot="1" x14ac:dyDescent="0.3"/>
    <row r="5" spans="1:104" ht="13" x14ac:dyDescent="0.3">
      <c r="A5" s="300"/>
      <c r="B5" s="301"/>
      <c r="C5" s="302"/>
      <c r="D5" s="296">
        <v>35400</v>
      </c>
      <c r="E5" s="283">
        <v>35765</v>
      </c>
      <c r="F5" s="283">
        <v>36130</v>
      </c>
      <c r="G5" s="283">
        <v>36495</v>
      </c>
      <c r="H5" s="283">
        <v>36861</v>
      </c>
      <c r="I5" s="283">
        <v>37226</v>
      </c>
      <c r="J5" s="178">
        <v>37316</v>
      </c>
      <c r="K5" s="179">
        <v>37408</v>
      </c>
      <c r="L5" s="179">
        <v>37500</v>
      </c>
      <c r="M5" s="180">
        <v>37591</v>
      </c>
      <c r="N5" s="178">
        <v>37681</v>
      </c>
      <c r="O5" s="179">
        <v>37773</v>
      </c>
      <c r="P5" s="179">
        <v>37865</v>
      </c>
      <c r="Q5" s="180">
        <v>37956</v>
      </c>
      <c r="R5" s="178">
        <v>38047</v>
      </c>
      <c r="S5" s="179">
        <v>38139</v>
      </c>
      <c r="T5" s="179">
        <v>38231</v>
      </c>
      <c r="U5" s="180">
        <v>38322</v>
      </c>
      <c r="V5" s="178">
        <v>38412</v>
      </c>
      <c r="W5" s="179">
        <v>38504</v>
      </c>
      <c r="X5" s="179">
        <v>38596</v>
      </c>
      <c r="Y5" s="180">
        <v>38687</v>
      </c>
      <c r="Z5" s="178">
        <v>38777</v>
      </c>
      <c r="AA5" s="179">
        <v>38869</v>
      </c>
      <c r="AB5" s="179">
        <v>38961</v>
      </c>
      <c r="AC5" s="180">
        <v>39052</v>
      </c>
      <c r="AD5" s="178">
        <v>39142</v>
      </c>
      <c r="AE5" s="179">
        <v>39234</v>
      </c>
      <c r="AF5" s="179">
        <v>39326</v>
      </c>
      <c r="AG5" s="180">
        <v>39417</v>
      </c>
      <c r="AH5" s="178">
        <v>39508</v>
      </c>
      <c r="AI5" s="179">
        <v>39600</v>
      </c>
      <c r="AJ5" s="179">
        <v>39692</v>
      </c>
      <c r="AK5" s="180">
        <v>39783</v>
      </c>
      <c r="AL5" s="178">
        <v>39873</v>
      </c>
      <c r="AM5" s="179">
        <v>39965</v>
      </c>
      <c r="AN5" s="179">
        <v>40057</v>
      </c>
      <c r="AO5" s="180">
        <v>40148</v>
      </c>
      <c r="AP5" s="178">
        <v>40238</v>
      </c>
      <c r="AQ5" s="179">
        <v>40330</v>
      </c>
      <c r="AR5" s="179">
        <v>40422</v>
      </c>
      <c r="AS5" s="180">
        <v>40513</v>
      </c>
      <c r="AT5" s="178">
        <v>40603</v>
      </c>
      <c r="AU5" s="179">
        <v>40695</v>
      </c>
      <c r="AV5" s="179">
        <v>40787</v>
      </c>
      <c r="AW5" s="180">
        <v>40878</v>
      </c>
      <c r="AX5" s="178">
        <v>40969</v>
      </c>
      <c r="AY5" s="179">
        <v>41061</v>
      </c>
      <c r="AZ5" s="179">
        <v>41153</v>
      </c>
      <c r="BA5" s="180">
        <v>41244</v>
      </c>
      <c r="BB5" s="178">
        <v>41334</v>
      </c>
      <c r="BC5" s="179">
        <v>41426</v>
      </c>
      <c r="BD5" s="179">
        <v>41518</v>
      </c>
      <c r="BE5" s="180">
        <v>41609</v>
      </c>
      <c r="BF5" s="178">
        <v>41699</v>
      </c>
      <c r="BG5" s="179">
        <v>41791</v>
      </c>
      <c r="BH5" s="179">
        <v>41883</v>
      </c>
      <c r="BI5" s="180">
        <v>41974</v>
      </c>
      <c r="BJ5" s="178">
        <v>42064</v>
      </c>
      <c r="BK5" s="179">
        <v>42156</v>
      </c>
      <c r="BL5" s="179">
        <v>42248</v>
      </c>
      <c r="BM5" s="180">
        <v>42339</v>
      </c>
      <c r="BN5" s="178">
        <v>42430</v>
      </c>
      <c r="BO5" s="179">
        <v>42522</v>
      </c>
      <c r="BP5" s="179">
        <v>42614</v>
      </c>
      <c r="BQ5" s="180">
        <v>42705</v>
      </c>
      <c r="BR5" s="178">
        <v>42795</v>
      </c>
      <c r="BS5" s="179">
        <v>42887</v>
      </c>
      <c r="BT5" s="179">
        <v>42979</v>
      </c>
      <c r="BU5" s="359">
        <v>43070</v>
      </c>
      <c r="BV5" s="370">
        <v>43160</v>
      </c>
      <c r="BW5" s="359">
        <v>43252</v>
      </c>
      <c r="BX5" s="179">
        <v>43344</v>
      </c>
      <c r="BY5" s="359">
        <v>43435</v>
      </c>
      <c r="BZ5" s="402">
        <v>43525</v>
      </c>
      <c r="CA5" s="403">
        <v>43617</v>
      </c>
      <c r="CB5" s="403">
        <v>43709</v>
      </c>
      <c r="CC5" s="404">
        <v>43800</v>
      </c>
      <c r="CD5" s="422">
        <v>43891</v>
      </c>
      <c r="CE5" s="422">
        <v>43983</v>
      </c>
      <c r="CF5" s="422">
        <v>44075</v>
      </c>
      <c r="CG5" s="422">
        <v>44166</v>
      </c>
      <c r="CH5" s="422">
        <v>44256</v>
      </c>
      <c r="CI5" s="422">
        <v>44348</v>
      </c>
      <c r="CJ5" s="422">
        <v>44440</v>
      </c>
      <c r="CK5" s="422">
        <v>44531</v>
      </c>
      <c r="CL5" s="422">
        <v>44621</v>
      </c>
      <c r="CM5" s="422">
        <v>44713</v>
      </c>
      <c r="CN5" s="422">
        <v>44805</v>
      </c>
      <c r="CO5" s="422">
        <v>44896</v>
      </c>
      <c r="CP5" s="422">
        <v>44986</v>
      </c>
      <c r="CQ5" s="422">
        <v>45078</v>
      </c>
      <c r="CR5" s="422">
        <v>45170</v>
      </c>
      <c r="CS5" s="422">
        <v>45261</v>
      </c>
      <c r="CT5" s="422">
        <v>45352</v>
      </c>
      <c r="CU5" s="422">
        <v>45444</v>
      </c>
      <c r="CV5" s="422">
        <v>45536</v>
      </c>
      <c r="CW5" s="422">
        <v>45627</v>
      </c>
      <c r="CX5" s="422">
        <v>45717</v>
      </c>
      <c r="CY5" s="422">
        <v>45809</v>
      </c>
      <c r="CZ5" s="422">
        <v>45901</v>
      </c>
    </row>
    <row r="6" spans="1:104" ht="13" x14ac:dyDescent="0.3">
      <c r="A6" s="303" t="s">
        <v>1</v>
      </c>
      <c r="B6" s="8" t="s">
        <v>2</v>
      </c>
      <c r="C6" s="304"/>
      <c r="D6" s="297">
        <v>13.871535891045824</v>
      </c>
      <c r="E6" s="284">
        <v>17.057644557439691</v>
      </c>
      <c r="F6" s="284">
        <v>20.661721280047644</v>
      </c>
      <c r="G6" s="284">
        <v>29.186994741250253</v>
      </c>
      <c r="H6" s="284">
        <v>36.03066889329186</v>
      </c>
      <c r="I6" s="284">
        <v>40.700145886510711</v>
      </c>
      <c r="J6" s="290">
        <v>39.986914750715464</v>
      </c>
      <c r="K6" s="287">
        <v>42.010848033147553</v>
      </c>
      <c r="L6" s="287">
        <v>45.112636827340239</v>
      </c>
      <c r="M6" s="291">
        <v>46.451123495590927</v>
      </c>
      <c r="N6" s="290">
        <v>47.367678539043439</v>
      </c>
      <c r="O6" s="287">
        <v>46.498830161707289</v>
      </c>
      <c r="P6" s="287">
        <v>46.802576448271729</v>
      </c>
      <c r="Q6" s="291">
        <v>46.155594056044194</v>
      </c>
      <c r="R6" s="290">
        <v>45.155665637891509</v>
      </c>
      <c r="S6" s="287">
        <v>44.999465829712989</v>
      </c>
      <c r="T6" s="287">
        <v>43.616028206436397</v>
      </c>
      <c r="U6" s="291">
        <v>43.201332999480016</v>
      </c>
      <c r="V6" s="290">
        <v>44.512882251531678</v>
      </c>
      <c r="W6" s="287">
        <v>42.127591186741171</v>
      </c>
      <c r="X6" s="287">
        <v>41.704093201606653</v>
      </c>
      <c r="Y6" s="291">
        <v>42.738123970011017</v>
      </c>
      <c r="Z6" s="290">
        <v>42.976618393071178</v>
      </c>
      <c r="AA6" s="287">
        <v>43.69694012887733</v>
      </c>
      <c r="AB6" s="287">
        <v>41.278816780311146</v>
      </c>
      <c r="AC6" s="291">
        <v>40.577637440324978</v>
      </c>
      <c r="AD6" s="290">
        <v>40.131118754749664</v>
      </c>
      <c r="AE6" s="287">
        <v>38.709616702209665</v>
      </c>
      <c r="AF6" s="287">
        <v>37.82952065219277</v>
      </c>
      <c r="AG6" s="291">
        <v>36.821380252102159</v>
      </c>
      <c r="AH6" s="290">
        <v>35.166601377545533</v>
      </c>
      <c r="AI6" s="287">
        <v>34.754105443298556</v>
      </c>
      <c r="AJ6" s="287">
        <v>35.503316149671413</v>
      </c>
      <c r="AK6" s="291">
        <v>36.450432708889437</v>
      </c>
      <c r="AL6" s="290">
        <v>38.281494593222348</v>
      </c>
      <c r="AM6" s="287">
        <v>36.499677378493203</v>
      </c>
      <c r="AN6" s="287">
        <v>35.119684179667523</v>
      </c>
      <c r="AO6" s="291">
        <v>38.30713148421912</v>
      </c>
      <c r="AP6" s="290">
        <v>36.430678579704818</v>
      </c>
      <c r="AQ6" s="287">
        <v>36.482908227666464</v>
      </c>
      <c r="AR6" s="287">
        <v>35.951862389689872</v>
      </c>
      <c r="AS6" s="291">
        <v>38.437760166498514</v>
      </c>
      <c r="AT6" s="290">
        <v>36.295477120560868</v>
      </c>
      <c r="AU6" s="287">
        <v>34.105221376051333</v>
      </c>
      <c r="AV6" s="287">
        <v>35.014481761930746</v>
      </c>
      <c r="AW6" s="291">
        <v>36.285007561086076</v>
      </c>
      <c r="AX6" s="290">
        <v>34.009756644138996</v>
      </c>
      <c r="AY6" s="287">
        <v>33.084662406765162</v>
      </c>
      <c r="AZ6" s="287">
        <v>32.859118313813212</v>
      </c>
      <c r="BA6" s="291">
        <v>34.198126114384912</v>
      </c>
      <c r="BB6" s="290">
        <v>34.725060881833272</v>
      </c>
      <c r="BC6" s="287">
        <v>34.012937460966299</v>
      </c>
      <c r="BD6" s="287">
        <v>35.373698104312908</v>
      </c>
      <c r="BE6" s="291">
        <v>36.645538733435792</v>
      </c>
      <c r="BF6" s="290">
        <v>36.834423941626454</v>
      </c>
      <c r="BG6" s="287">
        <v>36.155572591191422</v>
      </c>
      <c r="BH6" s="287">
        <v>37.060061378664521</v>
      </c>
      <c r="BI6" s="291">
        <v>39.899222986321597</v>
      </c>
      <c r="BJ6" s="290">
        <v>41.038498148582015</v>
      </c>
      <c r="BK6" s="287">
        <v>41.360391823242459</v>
      </c>
      <c r="BL6" s="287">
        <v>45.47052508042033</v>
      </c>
      <c r="BM6" s="291">
        <v>44.612481548185521</v>
      </c>
      <c r="BN6" s="290">
        <v>45.092386034348621</v>
      </c>
      <c r="BO6" s="287">
        <v>45.090040020588916</v>
      </c>
      <c r="BP6" s="287">
        <v>45.049705823803123</v>
      </c>
      <c r="BQ6" s="291">
        <v>45.627006873620992</v>
      </c>
      <c r="BR6" s="290">
        <v>45.674122884154244</v>
      </c>
      <c r="BS6" s="287">
        <v>45.57607105393604</v>
      </c>
      <c r="BT6" s="287">
        <v>46.333481644846152</v>
      </c>
      <c r="BU6" s="360">
        <v>46.379638750023226</v>
      </c>
      <c r="BV6" s="371">
        <v>45.909508718907446</v>
      </c>
      <c r="BW6" s="360">
        <v>47.536494484734263</v>
      </c>
      <c r="BX6" s="287">
        <v>48.500044681345251</v>
      </c>
      <c r="BY6" s="360">
        <v>49.329171793973856</v>
      </c>
      <c r="BZ6" s="405">
        <v>50.179347128630255</v>
      </c>
      <c r="CA6" s="287">
        <v>52.562173347131619</v>
      </c>
      <c r="CB6" s="287">
        <v>52.956902239844844</v>
      </c>
      <c r="CC6" s="406">
        <v>50.344255692009433</v>
      </c>
      <c r="CD6" s="394">
        <v>56.469487134813278</v>
      </c>
      <c r="CE6" s="287">
        <v>60.862311232958191</v>
      </c>
      <c r="CF6" s="287">
        <v>66.086554910075819</v>
      </c>
      <c r="CG6" s="287">
        <v>65.034649000589866</v>
      </c>
      <c r="CH6" s="287">
        <v>67.503015675602725</v>
      </c>
      <c r="CI6" s="287">
        <v>66.535966714461182</v>
      </c>
      <c r="CJ6" s="287">
        <v>61.30717919814488</v>
      </c>
      <c r="CK6" s="287">
        <v>62.974177783907308</v>
      </c>
      <c r="CL6" s="287">
        <v>60.463591014247299</v>
      </c>
      <c r="CM6" s="287">
        <v>59.490230960474825</v>
      </c>
      <c r="CN6" s="287">
        <v>60.010447573944511</v>
      </c>
      <c r="CO6" s="287">
        <v>60.78100408198793</v>
      </c>
      <c r="CP6" s="287">
        <v>59.563439564354638</v>
      </c>
      <c r="CQ6" s="287">
        <v>57.600099446838797</v>
      </c>
      <c r="CR6" s="287">
        <v>57.022081237313657</v>
      </c>
      <c r="CS6" s="287">
        <v>56.192180521328567</v>
      </c>
      <c r="CT6" s="287">
        <v>57.189136927064524</v>
      </c>
      <c r="CU6" s="287">
        <v>60.065561524217806</v>
      </c>
      <c r="CV6" s="287">
        <v>60.140438647497795</v>
      </c>
      <c r="CW6" s="287">
        <v>61.335660797120653</v>
      </c>
      <c r="CX6" s="287">
        <v>60.56332867355249</v>
      </c>
      <c r="CY6" s="287">
        <v>61.472290308352214</v>
      </c>
      <c r="CZ6" s="287">
        <v>64.523247067839989</v>
      </c>
    </row>
    <row r="7" spans="1:104" x14ac:dyDescent="0.25">
      <c r="A7" s="305"/>
      <c r="B7" s="10" t="s">
        <v>38</v>
      </c>
      <c r="C7" s="306"/>
      <c r="D7" s="298">
        <v>7.7760087157806375</v>
      </c>
      <c r="E7" s="285">
        <v>9.8342580023037645</v>
      </c>
      <c r="F7" s="285">
        <v>11.239509365318057</v>
      </c>
      <c r="G7" s="285">
        <v>16.583867616994304</v>
      </c>
      <c r="H7" s="285">
        <v>20.617255251737543</v>
      </c>
      <c r="I7" s="285">
        <v>22.094649382935696</v>
      </c>
      <c r="J7" s="292">
        <v>22.818834520687254</v>
      </c>
      <c r="K7" s="288">
        <v>23.984168485360119</v>
      </c>
      <c r="L7" s="288">
        <v>23.844685113175945</v>
      </c>
      <c r="M7" s="293">
        <v>25.294017405567796</v>
      </c>
      <c r="N7" s="292">
        <v>25.245071698261874</v>
      </c>
      <c r="O7" s="288">
        <v>25.621005506784559</v>
      </c>
      <c r="P7" s="288">
        <v>25.120543530450902</v>
      </c>
      <c r="Q7" s="293">
        <v>25.161847192878074</v>
      </c>
      <c r="R7" s="292">
        <v>25.382395105437151</v>
      </c>
      <c r="S7" s="288">
        <v>25.394221014680856</v>
      </c>
      <c r="T7" s="288">
        <v>24.936653221617782</v>
      </c>
      <c r="U7" s="293">
        <v>25.757334523822045</v>
      </c>
      <c r="V7" s="292">
        <v>27.521187742483988</v>
      </c>
      <c r="W7" s="288">
        <v>27.339872401619896</v>
      </c>
      <c r="X7" s="288">
        <v>27.531020988771328</v>
      </c>
      <c r="Y7" s="293">
        <v>28.645935046552584</v>
      </c>
      <c r="Z7" s="292">
        <v>29.694423822790238</v>
      </c>
      <c r="AA7" s="288">
        <v>29.203193939606187</v>
      </c>
      <c r="AB7" s="288">
        <v>27.044882376563184</v>
      </c>
      <c r="AC7" s="293">
        <v>26.790307948596411</v>
      </c>
      <c r="AD7" s="292">
        <v>27.386025952846733</v>
      </c>
      <c r="AE7" s="288">
        <v>27.346688239660764</v>
      </c>
      <c r="AF7" s="288">
        <v>26.508704432513277</v>
      </c>
      <c r="AG7" s="293">
        <v>25.700721238211301</v>
      </c>
      <c r="AH7" s="292">
        <v>25.153130246941014</v>
      </c>
      <c r="AI7" s="288">
        <v>24.590741038463555</v>
      </c>
      <c r="AJ7" s="288">
        <v>24.533136726305806</v>
      </c>
      <c r="AK7" s="293">
        <v>24.994635707272785</v>
      </c>
      <c r="AL7" s="292">
        <v>24.837967868639641</v>
      </c>
      <c r="AM7" s="288">
        <v>24.945530819588601</v>
      </c>
      <c r="AN7" s="288">
        <v>24.625532225309083</v>
      </c>
      <c r="AO7" s="293">
        <v>26.405689113540902</v>
      </c>
      <c r="AP7" s="292">
        <v>25.578862117927294</v>
      </c>
      <c r="AQ7" s="288">
        <v>25.503209934294997</v>
      </c>
      <c r="AR7" s="288">
        <v>25.561359388619199</v>
      </c>
      <c r="AS7" s="293">
        <v>27.537114226768516</v>
      </c>
      <c r="AT7" s="292">
        <v>25.873531619800016</v>
      </c>
      <c r="AU7" s="288">
        <v>24.629534707800794</v>
      </c>
      <c r="AV7" s="288">
        <v>24.647092294799329</v>
      </c>
      <c r="AW7" s="293">
        <v>25.949318622075484</v>
      </c>
      <c r="AX7" s="292">
        <v>24.641227378371273</v>
      </c>
      <c r="AY7" s="288">
        <v>24.008546865711924</v>
      </c>
      <c r="AZ7" s="288">
        <v>23.70892347842619</v>
      </c>
      <c r="BA7" s="293">
        <v>25.268124582634027</v>
      </c>
      <c r="BB7" s="292">
        <v>25.545095083916742</v>
      </c>
      <c r="BC7" s="288">
        <v>24.675128470588724</v>
      </c>
      <c r="BD7" s="288">
        <v>25.682155973301679</v>
      </c>
      <c r="BE7" s="293">
        <v>27.022262265038943</v>
      </c>
      <c r="BF7" s="292">
        <v>26.75170180892556</v>
      </c>
      <c r="BG7" s="288">
        <v>26.708187143228905</v>
      </c>
      <c r="BH7" s="288">
        <v>27.174259510909536</v>
      </c>
      <c r="BI7" s="293">
        <v>28.13269015015679</v>
      </c>
      <c r="BJ7" s="292">
        <v>27.743321472843025</v>
      </c>
      <c r="BK7" s="288">
        <v>28.274480821123856</v>
      </c>
      <c r="BL7" s="288">
        <v>29.635153427735812</v>
      </c>
      <c r="BM7" s="293">
        <v>28.508145657148987</v>
      </c>
      <c r="BN7" s="292">
        <v>29.299191620001046</v>
      </c>
      <c r="BO7" s="288">
        <v>29.994961273723113</v>
      </c>
      <c r="BP7" s="288">
        <v>30.403205132732442</v>
      </c>
      <c r="BQ7" s="293">
        <v>30.105754125899235</v>
      </c>
      <c r="BR7" s="292">
        <v>30.669442056337864</v>
      </c>
      <c r="BS7" s="288">
        <v>29.970160864589285</v>
      </c>
      <c r="BT7" s="288">
        <v>30.863487733982335</v>
      </c>
      <c r="BU7" s="361">
        <v>30.892771217546283</v>
      </c>
      <c r="BV7" s="372">
        <v>31.309417343667238</v>
      </c>
      <c r="BW7" s="361">
        <v>32.470774511713962</v>
      </c>
      <c r="BX7" s="288">
        <v>33.473538677461072</v>
      </c>
      <c r="BY7" s="361">
        <v>32.717323012491107</v>
      </c>
      <c r="BZ7" s="407">
        <v>33.89375534337632</v>
      </c>
      <c r="CA7" s="288">
        <v>36.579053717343982</v>
      </c>
      <c r="CB7" s="288">
        <v>36.023489508074427</v>
      </c>
      <c r="CC7" s="408">
        <v>34.354000937929627</v>
      </c>
      <c r="CD7" s="395">
        <v>36.337029996679881</v>
      </c>
      <c r="CE7" s="288">
        <v>39.474992734786909</v>
      </c>
      <c r="CF7" s="288">
        <v>42.691424113505569</v>
      </c>
      <c r="CG7" s="288">
        <v>42.024898146955096</v>
      </c>
      <c r="CH7" s="288">
        <v>42.74458103701874</v>
      </c>
      <c r="CI7" s="288">
        <v>41.987413649755041</v>
      </c>
      <c r="CJ7" s="288">
        <v>38.847461102070952</v>
      </c>
      <c r="CK7" s="288">
        <v>38.456445748986631</v>
      </c>
      <c r="CL7" s="288">
        <v>38.623901494368539</v>
      </c>
      <c r="CM7" s="288">
        <v>36.911100546533291</v>
      </c>
      <c r="CN7" s="288">
        <v>36.497241434886952</v>
      </c>
      <c r="CO7" s="288">
        <v>35.93731631792793</v>
      </c>
      <c r="CP7" s="288">
        <v>36.124683551686687</v>
      </c>
      <c r="CQ7" s="288">
        <v>36.856299769478227</v>
      </c>
      <c r="CR7" s="288">
        <v>37.068998981724334</v>
      </c>
      <c r="CS7" s="288">
        <v>36.868358966485125</v>
      </c>
      <c r="CT7" s="288">
        <v>38.058716411018956</v>
      </c>
      <c r="CU7" s="288">
        <v>39.820627039652109</v>
      </c>
      <c r="CV7" s="288">
        <v>40.15677705572795</v>
      </c>
      <c r="CW7" s="288">
        <v>40.311624998733528</v>
      </c>
      <c r="CX7" s="288">
        <v>41.172044299693226</v>
      </c>
      <c r="CY7" s="288">
        <v>42.258547629191263</v>
      </c>
      <c r="CZ7" s="288">
        <v>44.438324295522072</v>
      </c>
    </row>
    <row r="8" spans="1:104" x14ac:dyDescent="0.25">
      <c r="A8" s="305"/>
      <c r="B8" s="10" t="s">
        <v>39</v>
      </c>
      <c r="C8" s="306"/>
      <c r="D8" s="298">
        <v>6.0955271752651852</v>
      </c>
      <c r="E8" s="285">
        <v>7.2233865551359271</v>
      </c>
      <c r="F8" s="285">
        <v>9.4222119147295889</v>
      </c>
      <c r="G8" s="285">
        <v>12.60312712425595</v>
      </c>
      <c r="H8" s="285">
        <v>15.413413641554316</v>
      </c>
      <c r="I8" s="285">
        <v>18.605496503575019</v>
      </c>
      <c r="J8" s="292">
        <v>17.16808023002821</v>
      </c>
      <c r="K8" s="288">
        <v>18.026679547787435</v>
      </c>
      <c r="L8" s="288">
        <v>21.26795171416429</v>
      </c>
      <c r="M8" s="293">
        <v>21.157106090023131</v>
      </c>
      <c r="N8" s="292">
        <v>22.122606840781565</v>
      </c>
      <c r="O8" s="288">
        <v>20.877824654922733</v>
      </c>
      <c r="P8" s="288">
        <v>21.682032917820827</v>
      </c>
      <c r="Q8" s="293">
        <v>20.99374686316612</v>
      </c>
      <c r="R8" s="292">
        <v>19.773270532454358</v>
      </c>
      <c r="S8" s="288">
        <v>19.605244815032133</v>
      </c>
      <c r="T8" s="288">
        <v>18.679374984818615</v>
      </c>
      <c r="U8" s="293">
        <v>17.443998475657967</v>
      </c>
      <c r="V8" s="292">
        <v>16.991694509047687</v>
      </c>
      <c r="W8" s="288">
        <v>14.787718785121276</v>
      </c>
      <c r="X8" s="288">
        <v>14.173072212835322</v>
      </c>
      <c r="Y8" s="293">
        <v>14.092188923458435</v>
      </c>
      <c r="Z8" s="292">
        <v>13.282194570280939</v>
      </c>
      <c r="AA8" s="288">
        <v>14.493746189271143</v>
      </c>
      <c r="AB8" s="288">
        <v>14.233934403747964</v>
      </c>
      <c r="AC8" s="293">
        <v>13.787329491728565</v>
      </c>
      <c r="AD8" s="292">
        <v>12.745092801902935</v>
      </c>
      <c r="AE8" s="288">
        <v>11.362928462548902</v>
      </c>
      <c r="AF8" s="288">
        <v>11.320816219679489</v>
      </c>
      <c r="AG8" s="293">
        <v>11.120659013890858</v>
      </c>
      <c r="AH8" s="292">
        <v>10.013471130604522</v>
      </c>
      <c r="AI8" s="288">
        <v>10.163364404834999</v>
      </c>
      <c r="AJ8" s="288">
        <v>10.970179423365609</v>
      </c>
      <c r="AK8" s="293">
        <v>11.455797001616656</v>
      </c>
      <c r="AL8" s="292">
        <v>13.443526724582711</v>
      </c>
      <c r="AM8" s="288">
        <v>11.554146558904598</v>
      </c>
      <c r="AN8" s="288">
        <v>10.49415195435844</v>
      </c>
      <c r="AO8" s="293">
        <v>11.901442370678216</v>
      </c>
      <c r="AP8" s="292">
        <v>10.851816461777528</v>
      </c>
      <c r="AQ8" s="288">
        <v>10.979698293371465</v>
      </c>
      <c r="AR8" s="288">
        <v>10.390503001070675</v>
      </c>
      <c r="AS8" s="293">
        <v>10.900645939729998</v>
      </c>
      <c r="AT8" s="292">
        <v>10.421945500760851</v>
      </c>
      <c r="AU8" s="288">
        <v>9.475686668250539</v>
      </c>
      <c r="AV8" s="288">
        <v>10.367389467131417</v>
      </c>
      <c r="AW8" s="293">
        <v>10.335688939010588</v>
      </c>
      <c r="AX8" s="292">
        <v>9.368529265767723</v>
      </c>
      <c r="AY8" s="288">
        <v>9.0761155410532339</v>
      </c>
      <c r="AZ8" s="288">
        <v>9.1501948353870244</v>
      </c>
      <c r="BA8" s="293">
        <v>8.9300015317508858</v>
      </c>
      <c r="BB8" s="292">
        <v>9.1799657979165339</v>
      </c>
      <c r="BC8" s="288">
        <v>9.337808990377571</v>
      </c>
      <c r="BD8" s="288">
        <v>9.6915421310112304</v>
      </c>
      <c r="BE8" s="293">
        <v>9.623276468396849</v>
      </c>
      <c r="BF8" s="292">
        <v>10.082722132700894</v>
      </c>
      <c r="BG8" s="288">
        <v>9.4473854479625157</v>
      </c>
      <c r="BH8" s="288">
        <v>9.8858018677549833</v>
      </c>
      <c r="BI8" s="293">
        <v>11.766532836164805</v>
      </c>
      <c r="BJ8" s="292">
        <v>13.295176675738988</v>
      </c>
      <c r="BK8" s="288">
        <v>13.085911002118603</v>
      </c>
      <c r="BL8" s="288">
        <v>15.835371652684515</v>
      </c>
      <c r="BM8" s="293">
        <v>16.104335891036534</v>
      </c>
      <c r="BN8" s="292">
        <v>15.793194414347573</v>
      </c>
      <c r="BO8" s="288">
        <v>15.095078746865804</v>
      </c>
      <c r="BP8" s="288">
        <v>14.646500691070678</v>
      </c>
      <c r="BQ8" s="293">
        <v>15.521252747721755</v>
      </c>
      <c r="BR8" s="292">
        <v>15.004680827816383</v>
      </c>
      <c r="BS8" s="288">
        <v>15.605910189346753</v>
      </c>
      <c r="BT8" s="288">
        <v>15.469993910863819</v>
      </c>
      <c r="BU8" s="361">
        <v>15.486867532476944</v>
      </c>
      <c r="BV8" s="372">
        <v>14.60009137524021</v>
      </c>
      <c r="BW8" s="361">
        <v>15.065719973020297</v>
      </c>
      <c r="BX8" s="288">
        <v>15.02650600388418</v>
      </c>
      <c r="BY8" s="361">
        <v>16.611848781482752</v>
      </c>
      <c r="BZ8" s="407">
        <v>16.285591785253935</v>
      </c>
      <c r="CA8" s="288">
        <v>15.983119629787634</v>
      </c>
      <c r="CB8" s="288">
        <v>16.933412731770417</v>
      </c>
      <c r="CC8" s="408">
        <v>15.990254754079809</v>
      </c>
      <c r="CD8" s="395">
        <v>20.132457138133393</v>
      </c>
      <c r="CE8" s="288">
        <v>21.387318498171286</v>
      </c>
      <c r="CF8" s="288">
        <v>23.395130796570257</v>
      </c>
      <c r="CG8" s="288">
        <v>23.009750853634774</v>
      </c>
      <c r="CH8" s="288">
        <v>24.758434638583982</v>
      </c>
      <c r="CI8" s="288">
        <v>24.548553064706134</v>
      </c>
      <c r="CJ8" s="288">
        <v>22.459718096073928</v>
      </c>
      <c r="CK8" s="288">
        <v>24.517732034920677</v>
      </c>
      <c r="CL8" s="288">
        <v>21.839689519878764</v>
      </c>
      <c r="CM8" s="288">
        <v>22.579130413941535</v>
      </c>
      <c r="CN8" s="288">
        <v>23.513206139057559</v>
      </c>
      <c r="CO8" s="288">
        <v>24.84368776406</v>
      </c>
      <c r="CP8" s="288">
        <v>23.438756012667948</v>
      </c>
      <c r="CQ8" s="288">
        <v>20.74379967736057</v>
      </c>
      <c r="CR8" s="288">
        <v>19.953082255589326</v>
      </c>
      <c r="CS8" s="288">
        <v>19.323821554843441</v>
      </c>
      <c r="CT8" s="288">
        <v>19.130420516045572</v>
      </c>
      <c r="CU8" s="288">
        <v>20.244934484565697</v>
      </c>
      <c r="CV8" s="288">
        <v>19.983661591769845</v>
      </c>
      <c r="CW8" s="288">
        <v>21.024035798387128</v>
      </c>
      <c r="CX8" s="288">
        <v>19.391284373859261</v>
      </c>
      <c r="CY8" s="288">
        <v>19.213742679160951</v>
      </c>
      <c r="CZ8" s="288">
        <v>20.084922772317913</v>
      </c>
    </row>
    <row r="9" spans="1:104" ht="3" customHeight="1" x14ac:dyDescent="0.25">
      <c r="A9" s="305"/>
      <c r="B9" s="10"/>
      <c r="C9" s="306"/>
      <c r="D9" s="299"/>
      <c r="E9" s="286"/>
      <c r="F9" s="286"/>
      <c r="G9" s="286"/>
      <c r="H9" s="286"/>
      <c r="I9" s="286"/>
      <c r="J9" s="294"/>
      <c r="K9" s="289"/>
      <c r="L9" s="289"/>
      <c r="M9" s="295"/>
      <c r="N9" s="294"/>
      <c r="O9" s="289"/>
      <c r="P9" s="289"/>
      <c r="Q9" s="295"/>
      <c r="R9" s="294"/>
      <c r="S9" s="289"/>
      <c r="T9" s="289"/>
      <c r="U9" s="295"/>
      <c r="V9" s="294"/>
      <c r="W9" s="289"/>
      <c r="X9" s="289"/>
      <c r="Y9" s="295"/>
      <c r="Z9" s="294"/>
      <c r="AA9" s="289"/>
      <c r="AB9" s="289"/>
      <c r="AC9" s="295"/>
      <c r="AD9" s="294"/>
      <c r="AE9" s="289"/>
      <c r="AF9" s="289"/>
      <c r="AG9" s="295"/>
      <c r="AH9" s="294"/>
      <c r="AI9" s="289"/>
      <c r="AJ9" s="289"/>
      <c r="AK9" s="295"/>
      <c r="AL9" s="294"/>
      <c r="AM9" s="289"/>
      <c r="AN9" s="289"/>
      <c r="AO9" s="295"/>
      <c r="AP9" s="294"/>
      <c r="AQ9" s="289"/>
      <c r="AR9" s="289"/>
      <c r="AS9" s="295"/>
      <c r="AT9" s="294"/>
      <c r="AU9" s="289"/>
      <c r="AV9" s="289"/>
      <c r="AW9" s="295"/>
      <c r="AX9" s="294"/>
      <c r="AY9" s="289"/>
      <c r="AZ9" s="289"/>
      <c r="BA9" s="295"/>
      <c r="BB9" s="294"/>
      <c r="BC9" s="289"/>
      <c r="BD9" s="289"/>
      <c r="BE9" s="295"/>
      <c r="BF9" s="294"/>
      <c r="BG9" s="289"/>
      <c r="BH9" s="289"/>
      <c r="BI9" s="295"/>
      <c r="BJ9" s="294"/>
      <c r="BK9" s="289"/>
      <c r="BL9" s="289"/>
      <c r="BM9" s="295"/>
      <c r="BN9" s="294"/>
      <c r="BO9" s="289"/>
      <c r="BP9" s="289"/>
      <c r="BQ9" s="295"/>
      <c r="BR9" s="294"/>
      <c r="BS9" s="289"/>
      <c r="BT9" s="289"/>
      <c r="BU9" s="362"/>
      <c r="BV9" s="373"/>
      <c r="BW9" s="362"/>
      <c r="BX9" s="289"/>
      <c r="BY9" s="362"/>
      <c r="BZ9" s="409"/>
      <c r="CA9" s="289"/>
      <c r="CB9" s="289"/>
      <c r="CC9" s="410"/>
      <c r="CD9" s="396"/>
      <c r="CE9" s="289"/>
      <c r="CF9" s="289"/>
      <c r="CG9" s="289"/>
      <c r="CH9" s="289"/>
      <c r="CI9" s="289"/>
      <c r="CJ9" s="289"/>
      <c r="CK9" s="289"/>
      <c r="CL9" s="289"/>
      <c r="CM9" s="289"/>
      <c r="CN9" s="289"/>
      <c r="CO9" s="289"/>
      <c r="CP9" s="289"/>
      <c r="CQ9" s="289"/>
      <c r="CR9" s="289"/>
      <c r="CS9" s="289"/>
      <c r="CT9" s="289"/>
      <c r="CU9" s="289"/>
      <c r="CV9" s="289"/>
      <c r="CW9" s="289"/>
      <c r="CX9" s="289"/>
      <c r="CY9" s="289"/>
      <c r="CZ9" s="289"/>
    </row>
    <row r="10" spans="1:104" ht="13" x14ac:dyDescent="0.3">
      <c r="A10" s="303" t="s">
        <v>10</v>
      </c>
      <c r="B10" s="8" t="s">
        <v>35</v>
      </c>
      <c r="C10" s="304"/>
      <c r="D10" s="297">
        <v>1.9440903442062698</v>
      </c>
      <c r="E10" s="284">
        <v>2.6832267354423238</v>
      </c>
      <c r="F10" s="284">
        <v>2.5900813786472709</v>
      </c>
      <c r="G10" s="284">
        <v>2.9318953886257</v>
      </c>
      <c r="H10" s="284">
        <v>3.0520115005864463</v>
      </c>
      <c r="I10" s="284">
        <v>3.4233053374768803</v>
      </c>
      <c r="J10" s="290">
        <v>3.346354575469392</v>
      </c>
      <c r="K10" s="287">
        <v>3.1888992676001107</v>
      </c>
      <c r="L10" s="287">
        <v>2.988754581823899</v>
      </c>
      <c r="M10" s="291">
        <v>3.1326424273245164</v>
      </c>
      <c r="N10" s="290">
        <v>2.9265991143092926</v>
      </c>
      <c r="O10" s="287">
        <v>2.7706845398106319</v>
      </c>
      <c r="P10" s="287">
        <v>2.507856501340938</v>
      </c>
      <c r="Q10" s="291">
        <v>2.4262887459874545</v>
      </c>
      <c r="R10" s="290">
        <v>2.1643024435563651</v>
      </c>
      <c r="S10" s="287">
        <v>2.031383314262591</v>
      </c>
      <c r="T10" s="287">
        <v>1.9296108455460388</v>
      </c>
      <c r="U10" s="291">
        <v>1.7728428663189149</v>
      </c>
      <c r="V10" s="290">
        <v>1.8057796069627483</v>
      </c>
      <c r="W10" s="287">
        <v>1.7335064240445783</v>
      </c>
      <c r="X10" s="287">
        <v>1.6996504423633092</v>
      </c>
      <c r="Y10" s="291">
        <v>1.7318597766815071</v>
      </c>
      <c r="Z10" s="290">
        <v>1.6989369521919926</v>
      </c>
      <c r="AA10" s="287">
        <v>1.6531516076255444</v>
      </c>
      <c r="AB10" s="287">
        <v>1.6167995620359716</v>
      </c>
      <c r="AC10" s="291">
        <v>1.551602987812688</v>
      </c>
      <c r="AD10" s="290">
        <v>1.549956738992075</v>
      </c>
      <c r="AE10" s="287">
        <v>1.5422976714124124</v>
      </c>
      <c r="AF10" s="287">
        <v>1.7018194417202501</v>
      </c>
      <c r="AG10" s="291">
        <v>1.6388970707844173</v>
      </c>
      <c r="AH10" s="290">
        <v>1.5730931429784951</v>
      </c>
      <c r="AI10" s="287">
        <v>1.5255999091527026</v>
      </c>
      <c r="AJ10" s="287">
        <v>1.4855200496066792</v>
      </c>
      <c r="AK10" s="291">
        <v>1.4242546360138062</v>
      </c>
      <c r="AL10" s="290">
        <v>1.4382524285412324</v>
      </c>
      <c r="AM10" s="287">
        <v>1.3911922518474866</v>
      </c>
      <c r="AN10" s="287">
        <v>1.3352012427884923</v>
      </c>
      <c r="AO10" s="291">
        <v>1.4802797422450682</v>
      </c>
      <c r="AP10" s="290">
        <v>3.6003129571759471</v>
      </c>
      <c r="AQ10" s="287">
        <v>3.1339043989397131</v>
      </c>
      <c r="AR10" s="287">
        <v>2.7430052806870671</v>
      </c>
      <c r="AS10" s="291">
        <v>1.7161183595641265</v>
      </c>
      <c r="AT10" s="290">
        <v>1.7042360803536052</v>
      </c>
      <c r="AU10" s="287">
        <v>1.6857584959131515</v>
      </c>
      <c r="AV10" s="287">
        <v>1.664467922409022</v>
      </c>
      <c r="AW10" s="291">
        <v>1.7125119553366961</v>
      </c>
      <c r="AX10" s="290">
        <v>1.610953177215674</v>
      </c>
      <c r="AY10" s="287">
        <v>1.5417637817750831</v>
      </c>
      <c r="AZ10" s="287">
        <v>1.4924491172694636</v>
      </c>
      <c r="BA10" s="291">
        <v>1.4910924143489745</v>
      </c>
      <c r="BB10" s="290">
        <v>1.4491916043128601</v>
      </c>
      <c r="BC10" s="287">
        <v>1.4565546346853968</v>
      </c>
      <c r="BD10" s="287">
        <v>1.4312333336134095</v>
      </c>
      <c r="BE10" s="291">
        <v>1.4385107464569726</v>
      </c>
      <c r="BF10" s="290">
        <v>1.4231549822041993</v>
      </c>
      <c r="BG10" s="287">
        <v>1.396231502009776</v>
      </c>
      <c r="BH10" s="287">
        <v>1.3578315841696602</v>
      </c>
      <c r="BI10" s="291">
        <v>1.4156683095981948</v>
      </c>
      <c r="BJ10" s="290">
        <v>1.4573187070048843</v>
      </c>
      <c r="BK10" s="287">
        <v>1.4650179909400571</v>
      </c>
      <c r="BL10" s="287">
        <v>1.5112043315417665</v>
      </c>
      <c r="BM10" s="291">
        <v>1.5545466480879937</v>
      </c>
      <c r="BN10" s="290">
        <v>1.5015581459220335</v>
      </c>
      <c r="BO10" s="287">
        <v>1.3108523648318235</v>
      </c>
      <c r="BP10" s="287">
        <v>1.4048155621191509</v>
      </c>
      <c r="BQ10" s="291">
        <v>1.4021777694671607</v>
      </c>
      <c r="BR10" s="290">
        <v>1.3299703032696217</v>
      </c>
      <c r="BS10" s="287">
        <v>1.346806440396878</v>
      </c>
      <c r="BT10" s="287">
        <v>1.3389266567978166</v>
      </c>
      <c r="BU10" s="360">
        <v>1.4050715282141903</v>
      </c>
      <c r="BV10" s="371">
        <v>1.2138393408437154</v>
      </c>
      <c r="BW10" s="360">
        <v>1.2345435384913028</v>
      </c>
      <c r="BX10" s="287">
        <v>1.2181032321141501</v>
      </c>
      <c r="BY10" s="360">
        <v>1.3216127751876885</v>
      </c>
      <c r="BZ10" s="405">
        <v>1.3286481292681007</v>
      </c>
      <c r="CA10" s="287">
        <v>1.3692260893846369</v>
      </c>
      <c r="CB10" s="287">
        <v>1.4277927401714188</v>
      </c>
      <c r="CC10" s="406">
        <v>1.594573681941398</v>
      </c>
      <c r="CD10" s="394">
        <v>1.633911851417579</v>
      </c>
      <c r="CE10" s="287">
        <v>1.6238949009125143</v>
      </c>
      <c r="CF10" s="287">
        <v>1.7528199392561072</v>
      </c>
      <c r="CG10" s="287">
        <v>1.7873339942988167</v>
      </c>
      <c r="CH10" s="287">
        <v>1.7422880716087468</v>
      </c>
      <c r="CI10" s="287">
        <v>1.6517847395910727</v>
      </c>
      <c r="CJ10" s="287">
        <v>1.5325172395009874</v>
      </c>
      <c r="CK10" s="287">
        <v>1.7704240421110411</v>
      </c>
      <c r="CL10" s="287">
        <v>1.7980709732632698</v>
      </c>
      <c r="CM10" s="287">
        <v>1.6485085192445863</v>
      </c>
      <c r="CN10" s="287">
        <v>1.8179082178970769</v>
      </c>
      <c r="CO10" s="287">
        <v>1.7693011709055284</v>
      </c>
      <c r="CP10" s="287">
        <v>1.7117715291472335</v>
      </c>
      <c r="CQ10" s="287">
        <v>1.8246898061619277</v>
      </c>
      <c r="CR10" s="287">
        <v>1.828461428204867</v>
      </c>
      <c r="CS10" s="287">
        <v>2.0552230612690985</v>
      </c>
      <c r="CT10" s="287">
        <v>2.0794047185852618</v>
      </c>
      <c r="CU10" s="287">
        <v>1.5897269873076465</v>
      </c>
      <c r="CV10" s="287">
        <v>1.8818377006611504</v>
      </c>
      <c r="CW10" s="287">
        <v>1.9614633192140307</v>
      </c>
      <c r="CX10" s="287">
        <v>2.3024013301544306</v>
      </c>
      <c r="CY10" s="287">
        <v>2.3433701613222402</v>
      </c>
      <c r="CZ10" s="287">
        <v>2.3480361065808908</v>
      </c>
    </row>
    <row r="11" spans="1:104" x14ac:dyDescent="0.25">
      <c r="A11" s="305"/>
      <c r="B11" s="10" t="s">
        <v>38</v>
      </c>
      <c r="C11" s="306"/>
      <c r="D11" s="298">
        <v>1.8456732155620512</v>
      </c>
      <c r="E11" s="285">
        <v>2.4129797186907727</v>
      </c>
      <c r="F11" s="285">
        <v>2.2373877857669244</v>
      </c>
      <c r="G11" s="285">
        <v>2.5351467656447588</v>
      </c>
      <c r="H11" s="285">
        <v>2.6914248602646293</v>
      </c>
      <c r="I11" s="285">
        <v>2.9586705846279995</v>
      </c>
      <c r="J11" s="292">
        <v>2.8899870616100447</v>
      </c>
      <c r="K11" s="288">
        <v>2.7133795561562843</v>
      </c>
      <c r="L11" s="288">
        <v>2.4327574291376104</v>
      </c>
      <c r="M11" s="293">
        <v>2.6287287274527773</v>
      </c>
      <c r="N11" s="292">
        <v>2.4191648054930632</v>
      </c>
      <c r="O11" s="288">
        <v>2.2720630865990468</v>
      </c>
      <c r="P11" s="288">
        <v>1.9886321121040897</v>
      </c>
      <c r="Q11" s="293">
        <v>1.9827226028727722</v>
      </c>
      <c r="R11" s="292">
        <v>1.7351604467566464</v>
      </c>
      <c r="S11" s="288">
        <v>1.6010571351495313</v>
      </c>
      <c r="T11" s="288">
        <v>1.522629353731886</v>
      </c>
      <c r="U11" s="293">
        <v>1.4418027813967136</v>
      </c>
      <c r="V11" s="292">
        <v>1.4742820262706664</v>
      </c>
      <c r="W11" s="288">
        <v>1.4211595285423075</v>
      </c>
      <c r="X11" s="288">
        <v>1.3913748702500337</v>
      </c>
      <c r="Y11" s="293">
        <v>1.4371895733256799</v>
      </c>
      <c r="Z11" s="292">
        <v>1.4117952460779266</v>
      </c>
      <c r="AA11" s="288">
        <v>1.3265841199999897</v>
      </c>
      <c r="AB11" s="288">
        <v>1.3212087263817718</v>
      </c>
      <c r="AC11" s="293">
        <v>1.3449942706209579</v>
      </c>
      <c r="AD11" s="292">
        <v>1.352594952197866</v>
      </c>
      <c r="AE11" s="288">
        <v>1.3694029624070747</v>
      </c>
      <c r="AF11" s="288">
        <v>1.3685589322941367</v>
      </c>
      <c r="AG11" s="293">
        <v>1.3040440643636395</v>
      </c>
      <c r="AH11" s="292">
        <v>1.24876781733378</v>
      </c>
      <c r="AI11" s="288">
        <v>1.2045824649988637</v>
      </c>
      <c r="AJ11" s="288">
        <v>1.1573396030918799</v>
      </c>
      <c r="AK11" s="293">
        <v>1.0970981274957088</v>
      </c>
      <c r="AL11" s="292">
        <v>1.0958514557682304</v>
      </c>
      <c r="AM11" s="288">
        <v>1.0857260659685695</v>
      </c>
      <c r="AN11" s="288">
        <v>1.0490065814586043</v>
      </c>
      <c r="AO11" s="293">
        <v>1.168656197895102</v>
      </c>
      <c r="AP11" s="292">
        <v>3.2888048138918693</v>
      </c>
      <c r="AQ11" s="288">
        <v>2.8339078668677726</v>
      </c>
      <c r="AR11" s="288">
        <v>2.4603008197390328</v>
      </c>
      <c r="AS11" s="293">
        <v>1.4201443964581115</v>
      </c>
      <c r="AT11" s="292">
        <v>1.4228147590421021</v>
      </c>
      <c r="AU11" s="288">
        <v>1.3984982433253308</v>
      </c>
      <c r="AV11" s="288">
        <v>1.3802555025986762</v>
      </c>
      <c r="AW11" s="293">
        <v>1.3982524887672385</v>
      </c>
      <c r="AX11" s="292">
        <v>1.33360849296319</v>
      </c>
      <c r="AY11" s="288">
        <v>1.2615661186870917</v>
      </c>
      <c r="AZ11" s="288">
        <v>1.2165582972525573</v>
      </c>
      <c r="BA11" s="293">
        <v>1.2222237192843974</v>
      </c>
      <c r="BB11" s="292">
        <v>1.1818510776505455</v>
      </c>
      <c r="BC11" s="288">
        <v>1.1839031064051153</v>
      </c>
      <c r="BD11" s="288">
        <v>1.1513314408193538</v>
      </c>
      <c r="BE11" s="293">
        <v>1.163092695122574</v>
      </c>
      <c r="BF11" s="292">
        <v>1.1531634130168198</v>
      </c>
      <c r="BG11" s="288">
        <v>1.1371911328180222</v>
      </c>
      <c r="BH11" s="288">
        <v>1.092275665882688</v>
      </c>
      <c r="BI11" s="293">
        <v>1.1234389488900058</v>
      </c>
      <c r="BJ11" s="292">
        <v>1.1543887093516165</v>
      </c>
      <c r="BK11" s="288">
        <v>1.1685022683583395</v>
      </c>
      <c r="BL11" s="288">
        <v>1.1796043164895114</v>
      </c>
      <c r="BM11" s="293">
        <v>1.2104773718710018</v>
      </c>
      <c r="BN11" s="292">
        <v>1.1780248712500074</v>
      </c>
      <c r="BO11" s="288">
        <v>1.0017367101636216</v>
      </c>
      <c r="BP11" s="288">
        <v>1.1103646504285831</v>
      </c>
      <c r="BQ11" s="293">
        <v>1.1209820733566862</v>
      </c>
      <c r="BR11" s="292">
        <v>1.0502166026945119</v>
      </c>
      <c r="BS11" s="288">
        <v>1.0681102784488208</v>
      </c>
      <c r="BT11" s="288">
        <v>1.0695976906885494</v>
      </c>
      <c r="BU11" s="361">
        <v>1.1355715359548535</v>
      </c>
      <c r="BV11" s="372">
        <v>0.96819580337809263</v>
      </c>
      <c r="BW11" s="361">
        <v>0.97624652176978111</v>
      </c>
      <c r="BX11" s="288">
        <v>0.97139752914536404</v>
      </c>
      <c r="BY11" s="361">
        <v>1.0632743020610382</v>
      </c>
      <c r="BZ11" s="407">
        <v>1.0786763069571272</v>
      </c>
      <c r="CA11" s="288">
        <v>1.1180163871170148</v>
      </c>
      <c r="CB11" s="288">
        <v>1.1453737812960245</v>
      </c>
      <c r="CC11" s="408">
        <v>1.356795016536974</v>
      </c>
      <c r="CD11" s="395">
        <v>1.3623269954822275</v>
      </c>
      <c r="CE11" s="288">
        <v>1.3633082705652466</v>
      </c>
      <c r="CF11" s="288">
        <v>1.4859542829131398</v>
      </c>
      <c r="CG11" s="288">
        <v>1.5463814491431738</v>
      </c>
      <c r="CH11" s="288">
        <v>1.4970673965074237</v>
      </c>
      <c r="CI11" s="288">
        <v>1.422498470063948</v>
      </c>
      <c r="CJ11" s="288">
        <v>1.2649981966169863</v>
      </c>
      <c r="CK11" s="288">
        <v>1.423264408503037</v>
      </c>
      <c r="CL11" s="288">
        <v>1.4731606522062333</v>
      </c>
      <c r="CM11" s="288">
        <v>1.3229054505924189</v>
      </c>
      <c r="CN11" s="288">
        <v>1.5035569143554528</v>
      </c>
      <c r="CO11" s="288">
        <v>1.4939305773942138</v>
      </c>
      <c r="CP11" s="288">
        <v>1.3803379456376192</v>
      </c>
      <c r="CQ11" s="288">
        <v>1.5334096697642354</v>
      </c>
      <c r="CR11" s="288">
        <v>1.5474290763842784</v>
      </c>
      <c r="CS11" s="288">
        <v>1.7749140077133085</v>
      </c>
      <c r="CT11" s="288">
        <v>1.7774109378729048</v>
      </c>
      <c r="CU11" s="288">
        <v>1.2943708251486932</v>
      </c>
      <c r="CV11" s="288">
        <v>1.5922753945951811</v>
      </c>
      <c r="CW11" s="288">
        <v>1.6827992654148687</v>
      </c>
      <c r="CX11" s="288">
        <v>2.043772366496587</v>
      </c>
      <c r="CY11" s="288">
        <v>2.0993056982603351</v>
      </c>
      <c r="CZ11" s="288">
        <v>2.1140736695039775</v>
      </c>
    </row>
    <row r="12" spans="1:104" x14ac:dyDescent="0.25">
      <c r="A12" s="305"/>
      <c r="B12" s="10" t="s">
        <v>39</v>
      </c>
      <c r="C12" s="306"/>
      <c r="D12" s="298">
        <v>9.8417128644218518E-2</v>
      </c>
      <c r="E12" s="285">
        <v>0.27024701675155133</v>
      </c>
      <c r="F12" s="285">
        <v>0.35269359288034652</v>
      </c>
      <c r="G12" s="285">
        <v>0.39674862298094105</v>
      </c>
      <c r="H12" s="285">
        <v>0.36058664032181714</v>
      </c>
      <c r="I12" s="285">
        <v>0.46463475284888084</v>
      </c>
      <c r="J12" s="292">
        <v>0.45636751385934743</v>
      </c>
      <c r="K12" s="288">
        <v>0.47551971144382638</v>
      </c>
      <c r="L12" s="288">
        <v>0.55599715268628858</v>
      </c>
      <c r="M12" s="293">
        <v>0.50391369987173895</v>
      </c>
      <c r="N12" s="292">
        <v>0.50743430881622942</v>
      </c>
      <c r="O12" s="288">
        <v>0.49862145321158496</v>
      </c>
      <c r="P12" s="288">
        <v>0.51922438923684844</v>
      </c>
      <c r="Q12" s="293">
        <v>0.44356614311468201</v>
      </c>
      <c r="R12" s="292">
        <v>0.42914199679971898</v>
      </c>
      <c r="S12" s="288">
        <v>0.43032617911305976</v>
      </c>
      <c r="T12" s="288">
        <v>0.40698149181415277</v>
      </c>
      <c r="U12" s="293">
        <v>0.33104008492220122</v>
      </c>
      <c r="V12" s="292">
        <v>0.33149758069208185</v>
      </c>
      <c r="W12" s="288">
        <v>0.31234689550227074</v>
      </c>
      <c r="X12" s="288">
        <v>0.3082755721132755</v>
      </c>
      <c r="Y12" s="293">
        <v>0.29467020335582739</v>
      </c>
      <c r="Z12" s="292">
        <v>0.28714170611406586</v>
      </c>
      <c r="AA12" s="288">
        <v>0.32656748762555454</v>
      </c>
      <c r="AB12" s="288">
        <v>0.29559083565419986</v>
      </c>
      <c r="AC12" s="293">
        <v>0.20660871719173016</v>
      </c>
      <c r="AD12" s="292">
        <v>0.19736178679420902</v>
      </c>
      <c r="AE12" s="288">
        <v>0.17289470900533754</v>
      </c>
      <c r="AF12" s="288">
        <v>0.3332605094261134</v>
      </c>
      <c r="AG12" s="293">
        <v>0.33485300642077775</v>
      </c>
      <c r="AH12" s="292">
        <v>0.32432532564471517</v>
      </c>
      <c r="AI12" s="288">
        <v>0.32101744415383904</v>
      </c>
      <c r="AJ12" s="288">
        <v>0.32818044651479933</v>
      </c>
      <c r="AK12" s="293">
        <v>0.32715650851809747</v>
      </c>
      <c r="AL12" s="292">
        <v>0.34240097277300197</v>
      </c>
      <c r="AM12" s="288">
        <v>0.30546618587891716</v>
      </c>
      <c r="AN12" s="288">
        <v>0.28619466132988808</v>
      </c>
      <c r="AO12" s="293">
        <v>0.31162354434996614</v>
      </c>
      <c r="AP12" s="292">
        <v>0.311508143284078</v>
      </c>
      <c r="AQ12" s="288">
        <v>0.29999653207194044</v>
      </c>
      <c r="AR12" s="288">
        <v>0.28270446094803414</v>
      </c>
      <c r="AS12" s="293">
        <v>0.29597396310601498</v>
      </c>
      <c r="AT12" s="292">
        <v>0.28142132131150305</v>
      </c>
      <c r="AU12" s="288">
        <v>0.28726025258782067</v>
      </c>
      <c r="AV12" s="288">
        <v>0.28421241981034578</v>
      </c>
      <c r="AW12" s="293">
        <v>0.31425946656945758</v>
      </c>
      <c r="AX12" s="292">
        <v>0.27734468425248393</v>
      </c>
      <c r="AY12" s="288">
        <v>0.28019766308799143</v>
      </c>
      <c r="AZ12" s="288">
        <v>0.27589082001690635</v>
      </c>
      <c r="BA12" s="293">
        <v>0.26886869506457717</v>
      </c>
      <c r="BB12" s="292">
        <v>0.26734052666231467</v>
      </c>
      <c r="BC12" s="288">
        <v>0.27265152828028144</v>
      </c>
      <c r="BD12" s="288">
        <v>0.27990189279405564</v>
      </c>
      <c r="BE12" s="293">
        <v>0.27541805133439873</v>
      </c>
      <c r="BF12" s="292">
        <v>0.2699915691873796</v>
      </c>
      <c r="BG12" s="288">
        <v>0.25904036919175372</v>
      </c>
      <c r="BH12" s="288">
        <v>0.26555591828697217</v>
      </c>
      <c r="BI12" s="293">
        <v>0.292229360708189</v>
      </c>
      <c r="BJ12" s="292">
        <v>0.30292999765326778</v>
      </c>
      <c r="BK12" s="288">
        <v>0.29651572258171754</v>
      </c>
      <c r="BL12" s="288">
        <v>0.33160001505225506</v>
      </c>
      <c r="BM12" s="293">
        <v>0.34406927621699201</v>
      </c>
      <c r="BN12" s="292">
        <v>0.32353327467202603</v>
      </c>
      <c r="BO12" s="288">
        <v>0.30911565466820184</v>
      </c>
      <c r="BP12" s="288">
        <v>0.2944509116905677</v>
      </c>
      <c r="BQ12" s="293">
        <v>0.28119569611047446</v>
      </c>
      <c r="BR12" s="292">
        <v>0.27975370057510995</v>
      </c>
      <c r="BS12" s="288">
        <v>0.27869616194805713</v>
      </c>
      <c r="BT12" s="288">
        <v>0.26932896610926721</v>
      </c>
      <c r="BU12" s="361">
        <v>0.2694999922593368</v>
      </c>
      <c r="BV12" s="372">
        <v>0.2456435374656227</v>
      </c>
      <c r="BW12" s="361">
        <v>0.25829701672152167</v>
      </c>
      <c r="BX12" s="288">
        <v>0.24670570296878597</v>
      </c>
      <c r="BY12" s="361">
        <v>0.25833847312665026</v>
      </c>
      <c r="BZ12" s="407">
        <v>0.24997182231097348</v>
      </c>
      <c r="CA12" s="288">
        <v>0.25120970226762196</v>
      </c>
      <c r="CB12" s="288">
        <v>0.2824189588753942</v>
      </c>
      <c r="CC12" s="408">
        <v>0.23777866540442405</v>
      </c>
      <c r="CD12" s="395">
        <v>0.27158485593535159</v>
      </c>
      <c r="CE12" s="288">
        <v>0.26058663034726759</v>
      </c>
      <c r="CF12" s="288">
        <v>0.26686565634296744</v>
      </c>
      <c r="CG12" s="288">
        <v>0.24095254515564285</v>
      </c>
      <c r="CH12" s="288">
        <v>0.24522067510132306</v>
      </c>
      <c r="CI12" s="288">
        <v>0.22928626952712469</v>
      </c>
      <c r="CJ12" s="288">
        <v>0.26751904288400113</v>
      </c>
      <c r="CK12" s="288">
        <v>0.34715963360800395</v>
      </c>
      <c r="CL12" s="288">
        <v>0.32491032105703654</v>
      </c>
      <c r="CM12" s="288">
        <v>0.32560306865216737</v>
      </c>
      <c r="CN12" s="288">
        <v>0.31435130354162399</v>
      </c>
      <c r="CO12" s="288">
        <v>0.27537059351131477</v>
      </c>
      <c r="CP12" s="288">
        <v>0.33143358350961433</v>
      </c>
      <c r="CQ12" s="288">
        <v>0.29128013639769235</v>
      </c>
      <c r="CR12" s="288">
        <v>0.28103235182058856</v>
      </c>
      <c r="CS12" s="288">
        <v>0.28030905355579006</v>
      </c>
      <c r="CT12" s="288">
        <v>0.30199378071235683</v>
      </c>
      <c r="CU12" s="288">
        <v>0.29535616215895333</v>
      </c>
      <c r="CV12" s="288">
        <v>0.28956230606596939</v>
      </c>
      <c r="CW12" s="288">
        <v>0.27866405379916209</v>
      </c>
      <c r="CX12" s="288">
        <v>0.2586289636578436</v>
      </c>
      <c r="CY12" s="288">
        <v>0.24406446306190513</v>
      </c>
      <c r="CZ12" s="288">
        <v>0.23396243707691322</v>
      </c>
    </row>
    <row r="13" spans="1:104" ht="3" customHeight="1" x14ac:dyDescent="0.25">
      <c r="A13" s="305"/>
      <c r="B13" s="10"/>
      <c r="C13" s="306"/>
      <c r="D13" s="299"/>
      <c r="E13" s="286"/>
      <c r="F13" s="286"/>
      <c r="G13" s="286"/>
      <c r="H13" s="286"/>
      <c r="I13" s="286"/>
      <c r="J13" s="294"/>
      <c r="K13" s="289"/>
      <c r="L13" s="289"/>
      <c r="M13" s="295"/>
      <c r="N13" s="294"/>
      <c r="O13" s="289"/>
      <c r="P13" s="289"/>
      <c r="Q13" s="295"/>
      <c r="R13" s="294"/>
      <c r="S13" s="289"/>
      <c r="T13" s="289"/>
      <c r="U13" s="295"/>
      <c r="V13" s="294"/>
      <c r="W13" s="289"/>
      <c r="X13" s="289"/>
      <c r="Y13" s="295"/>
      <c r="Z13" s="294"/>
      <c r="AA13" s="289"/>
      <c r="AB13" s="289"/>
      <c r="AC13" s="295"/>
      <c r="AD13" s="294"/>
      <c r="AE13" s="289"/>
      <c r="AF13" s="289"/>
      <c r="AG13" s="295"/>
      <c r="AH13" s="294"/>
      <c r="AI13" s="289"/>
      <c r="AJ13" s="289"/>
      <c r="AK13" s="295"/>
      <c r="AL13" s="294"/>
      <c r="AM13" s="289"/>
      <c r="AN13" s="289"/>
      <c r="AO13" s="295"/>
      <c r="AP13" s="294"/>
      <c r="AQ13" s="289"/>
      <c r="AR13" s="289"/>
      <c r="AS13" s="295"/>
      <c r="AT13" s="294"/>
      <c r="AU13" s="289"/>
      <c r="AV13" s="289"/>
      <c r="AW13" s="295"/>
      <c r="AX13" s="294"/>
      <c r="AY13" s="289"/>
      <c r="AZ13" s="289"/>
      <c r="BA13" s="295"/>
      <c r="BB13" s="294"/>
      <c r="BC13" s="289"/>
      <c r="BD13" s="289"/>
      <c r="BE13" s="295"/>
      <c r="BF13" s="294"/>
      <c r="BG13" s="289"/>
      <c r="BH13" s="289"/>
      <c r="BI13" s="295"/>
      <c r="BJ13" s="294"/>
      <c r="BK13" s="289"/>
      <c r="BL13" s="289"/>
      <c r="BM13" s="295"/>
      <c r="BN13" s="294"/>
      <c r="BO13" s="289"/>
      <c r="BP13" s="289"/>
      <c r="BQ13" s="295"/>
      <c r="BR13" s="294"/>
      <c r="BS13" s="289"/>
      <c r="BT13" s="289"/>
      <c r="BU13" s="362"/>
      <c r="BV13" s="373"/>
      <c r="BW13" s="362"/>
      <c r="BX13" s="289"/>
      <c r="BY13" s="362"/>
      <c r="BZ13" s="409"/>
      <c r="CA13" s="289"/>
      <c r="CB13" s="289"/>
      <c r="CC13" s="410"/>
      <c r="CD13" s="396"/>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row>
    <row r="14" spans="1:104" ht="13" hidden="1" x14ac:dyDescent="0.3">
      <c r="A14" s="303"/>
      <c r="B14" s="8" t="s">
        <v>12</v>
      </c>
      <c r="C14" s="304"/>
      <c r="D14" s="297">
        <v>0.74282026265179624</v>
      </c>
      <c r="E14" s="284">
        <v>1.2307464135492667</v>
      </c>
      <c r="F14" s="284">
        <v>1.052521324452605</v>
      </c>
      <c r="G14" s="284">
        <v>1.0172093911533764</v>
      </c>
      <c r="H14" s="284">
        <v>0.74553427057901822</v>
      </c>
      <c r="I14" s="284">
        <v>0.48674632969074361</v>
      </c>
      <c r="J14" s="290">
        <v>0.41036054527959642</v>
      </c>
      <c r="K14" s="287">
        <v>0.38172955369450734</v>
      </c>
      <c r="L14" s="287">
        <v>0.40847748934424505</v>
      </c>
      <c r="M14" s="291">
        <v>0.48852018121025953</v>
      </c>
      <c r="N14" s="290">
        <v>0.30274363195099585</v>
      </c>
      <c r="O14" s="287">
        <v>0.23212012668634252</v>
      </c>
      <c r="P14" s="287">
        <v>0.18602317164691753</v>
      </c>
      <c r="Q14" s="291">
        <v>0.14709221322443555</v>
      </c>
      <c r="R14" s="290">
        <v>0.10820254945512862</v>
      </c>
      <c r="S14" s="287">
        <v>0.10602361904850791</v>
      </c>
      <c r="T14" s="287">
        <v>8.2415346254254632E-2</v>
      </c>
      <c r="U14" s="291">
        <v>7.3247808369099679E-2</v>
      </c>
      <c r="V14" s="290">
        <v>5.7030854906087135E-2</v>
      </c>
      <c r="W14" s="287">
        <v>5.4452122906261988E-2</v>
      </c>
      <c r="X14" s="287">
        <v>3.905134604480695E-2</v>
      </c>
      <c r="Y14" s="291">
        <v>3.8165301366010485E-2</v>
      </c>
      <c r="Z14" s="290">
        <v>2.4935349198086799E-2</v>
      </c>
      <c r="AA14" s="287">
        <v>2.79467505990105E-2</v>
      </c>
      <c r="AB14" s="287">
        <v>1.2332712014117973E-2</v>
      </c>
      <c r="AC14" s="291">
        <v>1.1127445092625896E-2</v>
      </c>
      <c r="AD14" s="290">
        <v>1.0521575591023001E-2</v>
      </c>
      <c r="AE14" s="287">
        <v>9.1651931034078919E-3</v>
      </c>
      <c r="AF14" s="287">
        <v>1.1755086859993229E-4</v>
      </c>
      <c r="AG14" s="291">
        <v>1.0195493213370987E-4</v>
      </c>
      <c r="AH14" s="290">
        <v>0</v>
      </c>
      <c r="AI14" s="287">
        <v>0</v>
      </c>
      <c r="AJ14" s="287">
        <v>0</v>
      </c>
      <c r="AK14" s="291">
        <v>0</v>
      </c>
      <c r="AL14" s="290">
        <v>0</v>
      </c>
      <c r="AM14" s="287">
        <v>0</v>
      </c>
      <c r="AN14" s="287">
        <v>0</v>
      </c>
      <c r="AO14" s="291">
        <v>0</v>
      </c>
      <c r="AP14" s="290">
        <v>0</v>
      </c>
      <c r="AQ14" s="287">
        <v>0</v>
      </c>
      <c r="AR14" s="287">
        <v>0</v>
      </c>
      <c r="AS14" s="291">
        <v>0</v>
      </c>
      <c r="AT14" s="290">
        <v>0</v>
      </c>
      <c r="AU14" s="287">
        <v>0</v>
      </c>
      <c r="AV14" s="287">
        <v>0</v>
      </c>
      <c r="AW14" s="291">
        <v>0</v>
      </c>
      <c r="AX14" s="290">
        <v>0</v>
      </c>
      <c r="AY14" s="287">
        <v>0</v>
      </c>
      <c r="AZ14" s="287">
        <v>0</v>
      </c>
      <c r="BA14" s="291">
        <v>0</v>
      </c>
      <c r="BB14" s="290">
        <v>0</v>
      </c>
      <c r="BC14" s="287">
        <v>0</v>
      </c>
      <c r="BD14" s="287">
        <v>0</v>
      </c>
      <c r="BE14" s="291">
        <v>0</v>
      </c>
      <c r="BF14" s="290">
        <v>0</v>
      </c>
      <c r="BG14" s="287">
        <v>0</v>
      </c>
      <c r="BH14" s="287">
        <v>0</v>
      </c>
      <c r="BI14" s="291">
        <v>0</v>
      </c>
      <c r="BJ14" s="290">
        <v>0</v>
      </c>
      <c r="BK14" s="287">
        <v>0</v>
      </c>
      <c r="BL14" s="287">
        <v>0</v>
      </c>
      <c r="BM14" s="291">
        <v>0</v>
      </c>
      <c r="BN14" s="290">
        <v>0</v>
      </c>
      <c r="BO14" s="287">
        <v>0</v>
      </c>
      <c r="BP14" s="287">
        <v>0</v>
      </c>
      <c r="BQ14" s="291">
        <v>0</v>
      </c>
      <c r="BR14" s="290">
        <v>0</v>
      </c>
      <c r="BS14" s="287">
        <v>0</v>
      </c>
      <c r="BT14" s="287">
        <v>0</v>
      </c>
      <c r="BU14" s="360">
        <v>0</v>
      </c>
      <c r="BV14" s="371">
        <v>0</v>
      </c>
      <c r="BW14" s="360">
        <v>0</v>
      </c>
      <c r="BX14" s="287">
        <v>0</v>
      </c>
      <c r="BY14" s="360">
        <v>0</v>
      </c>
      <c r="BZ14" s="405">
        <v>0</v>
      </c>
      <c r="CA14" s="287">
        <v>0</v>
      </c>
      <c r="CB14" s="287">
        <v>0</v>
      </c>
      <c r="CC14" s="406">
        <v>0</v>
      </c>
      <c r="CD14" s="394">
        <v>0</v>
      </c>
      <c r="CE14" s="287">
        <v>0</v>
      </c>
      <c r="CF14" s="287">
        <v>0</v>
      </c>
      <c r="CG14" s="287">
        <v>0</v>
      </c>
      <c r="CH14" s="287">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row>
    <row r="15" spans="1:104" hidden="1" x14ac:dyDescent="0.25">
      <c r="A15" s="305"/>
      <c r="B15" s="10" t="s">
        <v>38</v>
      </c>
      <c r="C15" s="306"/>
      <c r="D15" s="298">
        <v>4.8274629312603373E-2</v>
      </c>
      <c r="E15" s="285">
        <v>0.20012135296073549</v>
      </c>
      <c r="F15" s="285">
        <v>0.1671876723207644</v>
      </c>
      <c r="G15" s="285">
        <v>0.141338236564064</v>
      </c>
      <c r="H15" s="285">
        <v>5.3251639497464393E-2</v>
      </c>
      <c r="I15" s="285">
        <v>4.1073124598689163E-2</v>
      </c>
      <c r="J15" s="292">
        <v>4.0140470913112888E-2</v>
      </c>
      <c r="K15" s="288">
        <v>3.5449557136095718E-2</v>
      </c>
      <c r="L15" s="288">
        <v>4.0286491133506908E-2</v>
      </c>
      <c r="M15" s="293">
        <v>4.4530911166123059E-2</v>
      </c>
      <c r="N15" s="292">
        <v>3.4782571320596097E-2</v>
      </c>
      <c r="O15" s="288">
        <v>9.0310858449805565E-8</v>
      </c>
      <c r="P15" s="288">
        <v>0</v>
      </c>
      <c r="Q15" s="293">
        <v>2.4227739958103756E-5</v>
      </c>
      <c r="R15" s="292">
        <v>9.7410879993159835E-7</v>
      </c>
      <c r="S15" s="288">
        <v>2.6933315558722647E-9</v>
      </c>
      <c r="T15" s="288">
        <v>0</v>
      </c>
      <c r="U15" s="293">
        <v>0</v>
      </c>
      <c r="V15" s="292">
        <v>0</v>
      </c>
      <c r="W15" s="288">
        <v>0</v>
      </c>
      <c r="X15" s="288">
        <v>0</v>
      </c>
      <c r="Y15" s="293">
        <v>0</v>
      </c>
      <c r="Z15" s="292">
        <v>0</v>
      </c>
      <c r="AA15" s="288">
        <v>0</v>
      </c>
      <c r="AB15" s="288">
        <v>0</v>
      </c>
      <c r="AC15" s="293">
        <v>0</v>
      </c>
      <c r="AD15" s="292">
        <v>0</v>
      </c>
      <c r="AE15" s="288">
        <v>0</v>
      </c>
      <c r="AF15" s="288">
        <v>1.2247184457630046E-5</v>
      </c>
      <c r="AG15" s="293">
        <v>0</v>
      </c>
      <c r="AH15" s="292">
        <v>0</v>
      </c>
      <c r="AI15" s="288">
        <v>0</v>
      </c>
      <c r="AJ15" s="288">
        <v>0</v>
      </c>
      <c r="AK15" s="293">
        <v>0</v>
      </c>
      <c r="AL15" s="292">
        <v>0</v>
      </c>
      <c r="AM15" s="288">
        <v>0</v>
      </c>
      <c r="AN15" s="288">
        <v>0</v>
      </c>
      <c r="AO15" s="293">
        <v>0</v>
      </c>
      <c r="AP15" s="292">
        <v>0</v>
      </c>
      <c r="AQ15" s="288">
        <v>0</v>
      </c>
      <c r="AR15" s="288">
        <v>0</v>
      </c>
      <c r="AS15" s="293">
        <v>0</v>
      </c>
      <c r="AT15" s="292">
        <v>0</v>
      </c>
      <c r="AU15" s="288">
        <v>0</v>
      </c>
      <c r="AV15" s="288">
        <v>0</v>
      </c>
      <c r="AW15" s="293">
        <v>0</v>
      </c>
      <c r="AX15" s="292">
        <v>0</v>
      </c>
      <c r="AY15" s="288">
        <v>0</v>
      </c>
      <c r="AZ15" s="288">
        <v>0</v>
      </c>
      <c r="BA15" s="293">
        <v>0</v>
      </c>
      <c r="BB15" s="292">
        <v>0</v>
      </c>
      <c r="BC15" s="288">
        <v>0</v>
      </c>
      <c r="BD15" s="288">
        <v>0</v>
      </c>
      <c r="BE15" s="293">
        <v>0</v>
      </c>
      <c r="BF15" s="292">
        <v>0</v>
      </c>
      <c r="BG15" s="288">
        <v>0</v>
      </c>
      <c r="BH15" s="288">
        <v>0</v>
      </c>
      <c r="BI15" s="293">
        <v>0</v>
      </c>
      <c r="BJ15" s="292">
        <v>0</v>
      </c>
      <c r="BK15" s="288">
        <v>0</v>
      </c>
      <c r="BL15" s="288">
        <v>0</v>
      </c>
      <c r="BM15" s="293">
        <v>0</v>
      </c>
      <c r="BN15" s="292">
        <v>0</v>
      </c>
      <c r="BO15" s="288">
        <v>0</v>
      </c>
      <c r="BP15" s="288">
        <v>0</v>
      </c>
      <c r="BQ15" s="293">
        <v>0</v>
      </c>
      <c r="BR15" s="292">
        <v>0</v>
      </c>
      <c r="BS15" s="288">
        <v>0</v>
      </c>
      <c r="BT15" s="288">
        <v>0</v>
      </c>
      <c r="BU15" s="361">
        <v>0</v>
      </c>
      <c r="BV15" s="372">
        <v>0</v>
      </c>
      <c r="BW15" s="361">
        <v>0</v>
      </c>
      <c r="BX15" s="288">
        <v>0</v>
      </c>
      <c r="BY15" s="361">
        <v>0</v>
      </c>
      <c r="BZ15" s="407">
        <v>0</v>
      </c>
      <c r="CA15" s="288">
        <v>0</v>
      </c>
      <c r="CB15" s="288">
        <v>0</v>
      </c>
      <c r="CC15" s="408">
        <v>0</v>
      </c>
      <c r="CD15" s="395">
        <v>0</v>
      </c>
      <c r="CE15" s="288">
        <v>0</v>
      </c>
      <c r="CF15" s="288">
        <v>0</v>
      </c>
      <c r="CG15" s="288">
        <v>0</v>
      </c>
      <c r="CH15" s="288">
        <v>0</v>
      </c>
      <c r="CI15" s="288">
        <v>0</v>
      </c>
      <c r="CJ15" s="288">
        <v>0</v>
      </c>
      <c r="CK15" s="288">
        <v>0</v>
      </c>
      <c r="CL15" s="288">
        <v>0</v>
      </c>
      <c r="CM15" s="288">
        <v>0</v>
      </c>
      <c r="CN15" s="288">
        <v>0</v>
      </c>
      <c r="CO15" s="288">
        <v>0</v>
      </c>
      <c r="CP15" s="288">
        <v>0</v>
      </c>
      <c r="CQ15" s="288">
        <v>0</v>
      </c>
      <c r="CR15" s="288">
        <v>0</v>
      </c>
      <c r="CS15" s="288">
        <v>0</v>
      </c>
      <c r="CT15" s="288">
        <v>0</v>
      </c>
      <c r="CU15" s="288">
        <v>0</v>
      </c>
      <c r="CV15" s="288">
        <v>0</v>
      </c>
      <c r="CW15" s="288">
        <v>0</v>
      </c>
      <c r="CX15" s="288">
        <v>0</v>
      </c>
      <c r="CY15" s="288">
        <v>0</v>
      </c>
      <c r="CZ15" s="288">
        <v>0</v>
      </c>
    </row>
    <row r="16" spans="1:104" hidden="1" x14ac:dyDescent="0.25">
      <c r="A16" s="305"/>
      <c r="B16" s="10" t="s">
        <v>39</v>
      </c>
      <c r="C16" s="306"/>
      <c r="D16" s="298">
        <v>0.69454563333919284</v>
      </c>
      <c r="E16" s="285">
        <v>1.0306250605885312</v>
      </c>
      <c r="F16" s="285">
        <v>0.88533365213184068</v>
      </c>
      <c r="G16" s="285">
        <v>0.87587115458931231</v>
      </c>
      <c r="H16" s="285">
        <v>0.69228263108155386</v>
      </c>
      <c r="I16" s="285">
        <v>0.44567320509205444</v>
      </c>
      <c r="J16" s="292">
        <v>0.37022007436648352</v>
      </c>
      <c r="K16" s="288">
        <v>0.34627999655841163</v>
      </c>
      <c r="L16" s="288">
        <v>0.36819099821073814</v>
      </c>
      <c r="M16" s="293">
        <v>0.44398927004413646</v>
      </c>
      <c r="N16" s="292">
        <v>0.26796106063039976</v>
      </c>
      <c r="O16" s="288">
        <v>0.23212003637548406</v>
      </c>
      <c r="P16" s="288">
        <v>0.18602317164691753</v>
      </c>
      <c r="Q16" s="293">
        <v>0.14706798548447744</v>
      </c>
      <c r="R16" s="292">
        <v>0.1082015753463287</v>
      </c>
      <c r="S16" s="288">
        <v>0.10602361635517635</v>
      </c>
      <c r="T16" s="288">
        <v>8.2415346254254632E-2</v>
      </c>
      <c r="U16" s="293">
        <v>7.3247808369099679E-2</v>
      </c>
      <c r="V16" s="292">
        <v>5.7030854906087135E-2</v>
      </c>
      <c r="W16" s="288">
        <v>5.4452122906261988E-2</v>
      </c>
      <c r="X16" s="288">
        <v>3.905134604480695E-2</v>
      </c>
      <c r="Y16" s="293">
        <v>3.8165301366010485E-2</v>
      </c>
      <c r="Z16" s="292">
        <v>2.4935349198086799E-2</v>
      </c>
      <c r="AA16" s="288">
        <v>2.79467505990105E-2</v>
      </c>
      <c r="AB16" s="288">
        <v>1.2332712014117973E-2</v>
      </c>
      <c r="AC16" s="293">
        <v>1.1127445092625896E-2</v>
      </c>
      <c r="AD16" s="292">
        <v>1.0521575591023001E-2</v>
      </c>
      <c r="AE16" s="288">
        <v>9.1651931034078919E-3</v>
      </c>
      <c r="AF16" s="288">
        <v>1.0530368414230225E-4</v>
      </c>
      <c r="AG16" s="293">
        <v>1.0195493213370987E-4</v>
      </c>
      <c r="AH16" s="292">
        <v>0</v>
      </c>
      <c r="AI16" s="288">
        <v>0</v>
      </c>
      <c r="AJ16" s="288">
        <v>0</v>
      </c>
      <c r="AK16" s="293">
        <v>0</v>
      </c>
      <c r="AL16" s="292">
        <v>0</v>
      </c>
      <c r="AM16" s="288">
        <v>0</v>
      </c>
      <c r="AN16" s="288">
        <v>0</v>
      </c>
      <c r="AO16" s="293">
        <v>0</v>
      </c>
      <c r="AP16" s="292">
        <v>0</v>
      </c>
      <c r="AQ16" s="288">
        <v>0</v>
      </c>
      <c r="AR16" s="288">
        <v>0</v>
      </c>
      <c r="AS16" s="293">
        <v>0</v>
      </c>
      <c r="AT16" s="292">
        <v>0</v>
      </c>
      <c r="AU16" s="288">
        <v>0</v>
      </c>
      <c r="AV16" s="288">
        <v>0</v>
      </c>
      <c r="AW16" s="293">
        <v>0</v>
      </c>
      <c r="AX16" s="292">
        <v>0</v>
      </c>
      <c r="AY16" s="288">
        <v>0</v>
      </c>
      <c r="AZ16" s="288">
        <v>0</v>
      </c>
      <c r="BA16" s="293">
        <v>0</v>
      </c>
      <c r="BB16" s="292">
        <v>0</v>
      </c>
      <c r="BC16" s="288">
        <v>0</v>
      </c>
      <c r="BD16" s="288">
        <v>0</v>
      </c>
      <c r="BE16" s="293">
        <v>0</v>
      </c>
      <c r="BF16" s="292">
        <v>0</v>
      </c>
      <c r="BG16" s="288">
        <v>0</v>
      </c>
      <c r="BH16" s="288">
        <v>0</v>
      </c>
      <c r="BI16" s="293">
        <v>0</v>
      </c>
      <c r="BJ16" s="292">
        <v>0</v>
      </c>
      <c r="BK16" s="288">
        <v>0</v>
      </c>
      <c r="BL16" s="288">
        <v>0</v>
      </c>
      <c r="BM16" s="293">
        <v>0</v>
      </c>
      <c r="BN16" s="292">
        <v>0</v>
      </c>
      <c r="BO16" s="288">
        <v>0</v>
      </c>
      <c r="BP16" s="288">
        <v>0</v>
      </c>
      <c r="BQ16" s="293">
        <v>0</v>
      </c>
      <c r="BR16" s="292">
        <v>0</v>
      </c>
      <c r="BS16" s="288">
        <v>0</v>
      </c>
      <c r="BT16" s="288">
        <v>0</v>
      </c>
      <c r="BU16" s="361">
        <v>0</v>
      </c>
      <c r="BV16" s="372">
        <v>0</v>
      </c>
      <c r="BW16" s="361">
        <v>0</v>
      </c>
      <c r="BX16" s="288">
        <v>0</v>
      </c>
      <c r="BY16" s="361">
        <v>0</v>
      </c>
      <c r="BZ16" s="407">
        <v>0</v>
      </c>
      <c r="CA16" s="288">
        <v>0</v>
      </c>
      <c r="CB16" s="288">
        <v>0</v>
      </c>
      <c r="CC16" s="408">
        <v>0</v>
      </c>
      <c r="CD16" s="395">
        <v>0</v>
      </c>
      <c r="CE16" s="288">
        <v>0</v>
      </c>
      <c r="CF16" s="288">
        <v>0</v>
      </c>
      <c r="CG16" s="288">
        <v>0</v>
      </c>
      <c r="CH16" s="288">
        <v>0</v>
      </c>
      <c r="CI16" s="288">
        <v>0</v>
      </c>
      <c r="CJ16" s="288">
        <v>0</v>
      </c>
      <c r="CK16" s="288">
        <v>0</v>
      </c>
      <c r="CL16" s="288">
        <v>0</v>
      </c>
      <c r="CM16" s="288">
        <v>0</v>
      </c>
      <c r="CN16" s="288">
        <v>0</v>
      </c>
      <c r="CO16" s="288">
        <v>0</v>
      </c>
      <c r="CP16" s="288">
        <v>0</v>
      </c>
      <c r="CQ16" s="288">
        <v>0</v>
      </c>
      <c r="CR16" s="288">
        <v>0</v>
      </c>
      <c r="CS16" s="288">
        <v>0</v>
      </c>
      <c r="CT16" s="288">
        <v>0</v>
      </c>
      <c r="CU16" s="288">
        <v>0</v>
      </c>
      <c r="CV16" s="288">
        <v>0</v>
      </c>
      <c r="CW16" s="288">
        <v>0</v>
      </c>
      <c r="CX16" s="288">
        <v>0</v>
      </c>
      <c r="CY16" s="288">
        <v>0</v>
      </c>
      <c r="CZ16" s="288">
        <v>0</v>
      </c>
    </row>
    <row r="17" spans="1:104" ht="3" customHeight="1" x14ac:dyDescent="0.25">
      <c r="A17" s="305"/>
      <c r="B17" s="10"/>
      <c r="C17" s="306"/>
      <c r="D17" s="299"/>
      <c r="E17" s="286"/>
      <c r="F17" s="286"/>
      <c r="G17" s="286"/>
      <c r="H17" s="286"/>
      <c r="I17" s="286"/>
      <c r="J17" s="294"/>
      <c r="K17" s="289"/>
      <c r="L17" s="289"/>
      <c r="M17" s="295"/>
      <c r="N17" s="294"/>
      <c r="O17" s="289"/>
      <c r="P17" s="289"/>
      <c r="Q17" s="295"/>
      <c r="R17" s="294"/>
      <c r="S17" s="289"/>
      <c r="T17" s="289"/>
      <c r="U17" s="295"/>
      <c r="V17" s="294"/>
      <c r="W17" s="289"/>
      <c r="X17" s="289"/>
      <c r="Y17" s="295"/>
      <c r="Z17" s="294"/>
      <c r="AA17" s="289"/>
      <c r="AB17" s="289"/>
      <c r="AC17" s="295"/>
      <c r="AD17" s="294"/>
      <c r="AE17" s="289"/>
      <c r="AF17" s="289"/>
      <c r="AG17" s="295"/>
      <c r="AH17" s="294"/>
      <c r="AI17" s="289"/>
      <c r="AJ17" s="289"/>
      <c r="AK17" s="295"/>
      <c r="AL17" s="294"/>
      <c r="AM17" s="289"/>
      <c r="AN17" s="289"/>
      <c r="AO17" s="295"/>
      <c r="AP17" s="294"/>
      <c r="AQ17" s="289"/>
      <c r="AR17" s="289"/>
      <c r="AS17" s="295"/>
      <c r="AT17" s="294"/>
      <c r="AU17" s="289"/>
      <c r="AV17" s="289"/>
      <c r="AW17" s="295"/>
      <c r="AX17" s="294"/>
      <c r="AY17" s="289"/>
      <c r="AZ17" s="289"/>
      <c r="BA17" s="295"/>
      <c r="BB17" s="294"/>
      <c r="BC17" s="289"/>
      <c r="BD17" s="289"/>
      <c r="BE17" s="295"/>
      <c r="BF17" s="294"/>
      <c r="BG17" s="289"/>
      <c r="BH17" s="289"/>
      <c r="BI17" s="295"/>
      <c r="BJ17" s="294"/>
      <c r="BK17" s="289"/>
      <c r="BL17" s="289"/>
      <c r="BM17" s="295"/>
      <c r="BN17" s="294"/>
      <c r="BO17" s="289"/>
      <c r="BP17" s="289"/>
      <c r="BQ17" s="295"/>
      <c r="BR17" s="294"/>
      <c r="BS17" s="289"/>
      <c r="BT17" s="289"/>
      <c r="BU17" s="362"/>
      <c r="BV17" s="373"/>
      <c r="BW17" s="362"/>
      <c r="BX17" s="289"/>
      <c r="BY17" s="362"/>
      <c r="BZ17" s="409"/>
      <c r="CA17" s="289"/>
      <c r="CB17" s="289"/>
      <c r="CC17" s="410"/>
      <c r="CD17" s="396"/>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row>
    <row r="18" spans="1:104" ht="13" x14ac:dyDescent="0.3">
      <c r="A18" s="303" t="s">
        <v>11</v>
      </c>
      <c r="B18" s="8" t="s">
        <v>16</v>
      </c>
      <c r="C18" s="304"/>
      <c r="D18" s="297">
        <v>1.3461643762970318E-2</v>
      </c>
      <c r="E18" s="284">
        <v>1.3974382063631574E-2</v>
      </c>
      <c r="F18" s="284">
        <v>1.5594806539451849E-2</v>
      </c>
      <c r="G18" s="284">
        <v>9.5949520091333201E-2</v>
      </c>
      <c r="H18" s="284">
        <v>9.6031569853216855E-2</v>
      </c>
      <c r="I18" s="284">
        <v>0.28941560700993985</v>
      </c>
      <c r="J18" s="290">
        <v>0.28659558820346914</v>
      </c>
      <c r="K18" s="287">
        <v>0.28227629688485467</v>
      </c>
      <c r="L18" s="287">
        <v>0.27591397519959693</v>
      </c>
      <c r="M18" s="291">
        <v>0.4957774626407544</v>
      </c>
      <c r="N18" s="290">
        <v>0.48084152676307645</v>
      </c>
      <c r="O18" s="287">
        <v>0.47380560557909746</v>
      </c>
      <c r="P18" s="287">
        <v>0.46207679516593669</v>
      </c>
      <c r="Q18" s="291">
        <v>0.48785342747838678</v>
      </c>
      <c r="R18" s="290">
        <v>0.46345428520929643</v>
      </c>
      <c r="S18" s="287">
        <v>0.45466651928087498</v>
      </c>
      <c r="T18" s="287">
        <v>0.44146670890580975</v>
      </c>
      <c r="U18" s="291">
        <v>0.44460915968013925</v>
      </c>
      <c r="V18" s="290">
        <v>0.43505332539513869</v>
      </c>
      <c r="W18" s="287">
        <v>0.44360543510515071</v>
      </c>
      <c r="X18" s="287">
        <v>0.43153754599500949</v>
      </c>
      <c r="Y18" s="291">
        <v>0.48934694622408698</v>
      </c>
      <c r="Z18" s="290">
        <v>0.5014776465634464</v>
      </c>
      <c r="AA18" s="287">
        <v>0.46495492664725008</v>
      </c>
      <c r="AB18" s="287">
        <v>0.45852309627459076</v>
      </c>
      <c r="AC18" s="291">
        <v>0.47481181880993911</v>
      </c>
      <c r="AD18" s="290">
        <v>0.45856520824542785</v>
      </c>
      <c r="AE18" s="287">
        <v>0.47681421832862175</v>
      </c>
      <c r="AF18" s="287">
        <v>0.43132540737993735</v>
      </c>
      <c r="AG18" s="291">
        <v>0.41137542012812622</v>
      </c>
      <c r="AH18" s="290">
        <v>0.40201615159875465</v>
      </c>
      <c r="AI18" s="287">
        <v>0.41339271778625952</v>
      </c>
      <c r="AJ18" s="287">
        <v>0.44238298177466356</v>
      </c>
      <c r="AK18" s="291">
        <v>0.43332026425033671</v>
      </c>
      <c r="AL18" s="290">
        <v>0.43150062183199805</v>
      </c>
      <c r="AM18" s="287">
        <v>0.42888158423438827</v>
      </c>
      <c r="AN18" s="287">
        <v>0.43108268307458603</v>
      </c>
      <c r="AO18" s="291">
        <v>0.43000404418060378</v>
      </c>
      <c r="AP18" s="290">
        <v>0.42492390048813178</v>
      </c>
      <c r="AQ18" s="287">
        <v>0.42857302424977178</v>
      </c>
      <c r="AR18" s="287">
        <v>0.41744596969778214</v>
      </c>
      <c r="AS18" s="291">
        <v>0.40994972948623692</v>
      </c>
      <c r="AT18" s="290">
        <v>4.0781343874400543E-2</v>
      </c>
      <c r="AU18" s="287">
        <v>3.9513616746717148E-2</v>
      </c>
      <c r="AV18" s="287">
        <v>3.7121647050967439E-2</v>
      </c>
      <c r="AW18" s="291">
        <v>1.8875909972374209E-2</v>
      </c>
      <c r="AX18" s="290">
        <v>1.835720259949546E-2</v>
      </c>
      <c r="AY18" s="287">
        <v>1.7943380918392357E-2</v>
      </c>
      <c r="AZ18" s="287">
        <v>1.756287786595986E-2</v>
      </c>
      <c r="BA18" s="291">
        <v>2.6216643093556265E-2</v>
      </c>
      <c r="BB18" s="290">
        <v>2.5799625680995093E-2</v>
      </c>
      <c r="BC18" s="287">
        <v>2.5268144721538363E-2</v>
      </c>
      <c r="BD18" s="287">
        <v>2.4618172386350348E-2</v>
      </c>
      <c r="BE18" s="291">
        <v>2.3947315825809803E-2</v>
      </c>
      <c r="BF18" s="290">
        <v>2.3250101420230214E-2</v>
      </c>
      <c r="BG18" s="287">
        <v>2.277769848614224E-2</v>
      </c>
      <c r="BH18" s="287">
        <v>2.2266112642229968E-2</v>
      </c>
      <c r="BI18" s="291">
        <v>2.1804948533361384E-2</v>
      </c>
      <c r="BJ18" s="290">
        <v>2.1424798106015913E-2</v>
      </c>
      <c r="BK18" s="287">
        <v>2.2941185967003334E-2</v>
      </c>
      <c r="BL18" s="287">
        <v>6.8136152573853685E-3</v>
      </c>
      <c r="BM18" s="291">
        <v>6.7047505706486826E-3</v>
      </c>
      <c r="BN18" s="290">
        <v>6.5846755494753878E-3</v>
      </c>
      <c r="BO18" s="287">
        <v>6.4574908001113112E-3</v>
      </c>
      <c r="BP18" s="287">
        <v>6.3625368831438239E-3</v>
      </c>
      <c r="BQ18" s="291">
        <v>6.2460965845548997E-3</v>
      </c>
      <c r="BR18" s="290">
        <v>6.144319830541289E-3</v>
      </c>
      <c r="BS18" s="287">
        <v>6.0549597347620615E-3</v>
      </c>
      <c r="BT18" s="287">
        <v>5.9534821649303658E-3</v>
      </c>
      <c r="BU18" s="360">
        <v>5.8614185745123962E-3</v>
      </c>
      <c r="BV18" s="371">
        <v>5.7682895664042284E-3</v>
      </c>
      <c r="BW18" s="360">
        <v>5.6667662547555953E-3</v>
      </c>
      <c r="BX18" s="287">
        <v>0</v>
      </c>
      <c r="BY18" s="360">
        <v>0</v>
      </c>
      <c r="BZ18" s="405">
        <v>0</v>
      </c>
      <c r="CA18" s="287">
        <v>0</v>
      </c>
      <c r="CB18" s="287">
        <v>0</v>
      </c>
      <c r="CC18" s="406">
        <v>0</v>
      </c>
      <c r="CD18" s="394">
        <v>0</v>
      </c>
      <c r="CE18" s="287">
        <v>0</v>
      </c>
      <c r="CF18" s="287">
        <v>0</v>
      </c>
      <c r="CG18" s="287">
        <v>0</v>
      </c>
      <c r="CH18" s="287">
        <v>0</v>
      </c>
      <c r="CI18" s="287">
        <v>0</v>
      </c>
      <c r="CJ18" s="287">
        <v>0</v>
      </c>
      <c r="CK18" s="287">
        <v>0</v>
      </c>
      <c r="CL18" s="287">
        <v>0</v>
      </c>
      <c r="CM18" s="287">
        <v>0</v>
      </c>
      <c r="CN18" s="287">
        <v>0</v>
      </c>
      <c r="CO18" s="287">
        <v>0</v>
      </c>
      <c r="CP18" s="287">
        <v>0</v>
      </c>
      <c r="CQ18" s="287">
        <v>0</v>
      </c>
      <c r="CR18" s="287">
        <v>0</v>
      </c>
      <c r="CS18" s="287">
        <v>0</v>
      </c>
      <c r="CT18" s="287">
        <v>0</v>
      </c>
      <c r="CU18" s="287">
        <v>0</v>
      </c>
      <c r="CV18" s="287">
        <v>0</v>
      </c>
      <c r="CW18" s="287">
        <v>0</v>
      </c>
      <c r="CX18" s="287">
        <v>0</v>
      </c>
      <c r="CY18" s="287">
        <v>0</v>
      </c>
      <c r="CZ18" s="287">
        <v>0</v>
      </c>
    </row>
    <row r="19" spans="1:104" x14ac:dyDescent="0.25">
      <c r="A19" s="305"/>
      <c r="B19" s="10" t="s">
        <v>38</v>
      </c>
      <c r="C19" s="306"/>
      <c r="D19" s="298">
        <v>1.3461643762970318E-2</v>
      </c>
      <c r="E19" s="285">
        <v>1.3974382063631574E-2</v>
      </c>
      <c r="F19" s="285">
        <v>1.5594806539451849E-2</v>
      </c>
      <c r="G19" s="285">
        <v>9.5949520091333201E-2</v>
      </c>
      <c r="H19" s="285">
        <v>9.6031569853216855E-2</v>
      </c>
      <c r="I19" s="285">
        <v>0.28941560700993985</v>
      </c>
      <c r="J19" s="292">
        <v>0.28659558820346914</v>
      </c>
      <c r="K19" s="288">
        <v>0.28227629688485467</v>
      </c>
      <c r="L19" s="288">
        <v>0.27591397519959693</v>
      </c>
      <c r="M19" s="293">
        <v>0.4957774626407544</v>
      </c>
      <c r="N19" s="292">
        <v>0.48084152676307645</v>
      </c>
      <c r="O19" s="288">
        <v>0.47380560557909746</v>
      </c>
      <c r="P19" s="288">
        <v>0.46207679516593669</v>
      </c>
      <c r="Q19" s="293">
        <v>0.48785342747838678</v>
      </c>
      <c r="R19" s="292">
        <v>0.46345428520929643</v>
      </c>
      <c r="S19" s="288">
        <v>0.45466651928087498</v>
      </c>
      <c r="T19" s="288">
        <v>0.44146670890580975</v>
      </c>
      <c r="U19" s="293">
        <v>0.44460915968013925</v>
      </c>
      <c r="V19" s="292">
        <v>0.43505332539513869</v>
      </c>
      <c r="W19" s="288">
        <v>0.44360543510515071</v>
      </c>
      <c r="X19" s="288">
        <v>0.43153754599500949</v>
      </c>
      <c r="Y19" s="293">
        <v>0.48934694622408698</v>
      </c>
      <c r="Z19" s="292">
        <v>0.5014776465634464</v>
      </c>
      <c r="AA19" s="288">
        <v>0.46495492664725008</v>
      </c>
      <c r="AB19" s="288">
        <v>0.45852309627459076</v>
      </c>
      <c r="AC19" s="293">
        <v>0.47481181880993911</v>
      </c>
      <c r="AD19" s="292">
        <v>0.45856520824542785</v>
      </c>
      <c r="AE19" s="288">
        <v>0.47681421832862175</v>
      </c>
      <c r="AF19" s="288">
        <v>0.43132540737993735</v>
      </c>
      <c r="AG19" s="293">
        <v>0.41137542012812622</v>
      </c>
      <c r="AH19" s="292">
        <v>0.40201615159875465</v>
      </c>
      <c r="AI19" s="288">
        <v>0.41339271778625952</v>
      </c>
      <c r="AJ19" s="288">
        <v>0.44238298177466356</v>
      </c>
      <c r="AK19" s="293">
        <v>0.43332026425033671</v>
      </c>
      <c r="AL19" s="292">
        <v>0.43150062183199805</v>
      </c>
      <c r="AM19" s="288">
        <v>0.42888158423438827</v>
      </c>
      <c r="AN19" s="288">
        <v>0.43108268307458603</v>
      </c>
      <c r="AO19" s="293">
        <v>0.43000404418060378</v>
      </c>
      <c r="AP19" s="292">
        <v>0.42492390048813178</v>
      </c>
      <c r="AQ19" s="288">
        <v>0.42857302424977178</v>
      </c>
      <c r="AR19" s="288">
        <v>0.41744596969778214</v>
      </c>
      <c r="AS19" s="293">
        <v>0.40994972948623692</v>
      </c>
      <c r="AT19" s="292">
        <v>4.0781343874400543E-2</v>
      </c>
      <c r="AU19" s="288">
        <v>3.9513616746717148E-2</v>
      </c>
      <c r="AV19" s="288">
        <v>3.7121647050967439E-2</v>
      </c>
      <c r="AW19" s="293">
        <v>1.8875909972374209E-2</v>
      </c>
      <c r="AX19" s="292">
        <v>1.835720259949546E-2</v>
      </c>
      <c r="AY19" s="288">
        <v>1.7943380918392357E-2</v>
      </c>
      <c r="AZ19" s="288">
        <v>1.756287786595986E-2</v>
      </c>
      <c r="BA19" s="293">
        <v>2.6216643093556265E-2</v>
      </c>
      <c r="BB19" s="292">
        <v>2.5799625680995093E-2</v>
      </c>
      <c r="BC19" s="288">
        <v>2.5268144721538363E-2</v>
      </c>
      <c r="BD19" s="288">
        <v>2.4618172386350348E-2</v>
      </c>
      <c r="BE19" s="293">
        <v>2.3947315825809803E-2</v>
      </c>
      <c r="BF19" s="292">
        <v>2.3250101420230214E-2</v>
      </c>
      <c r="BG19" s="288">
        <v>2.277769848614224E-2</v>
      </c>
      <c r="BH19" s="288">
        <v>2.2266112642229968E-2</v>
      </c>
      <c r="BI19" s="293">
        <v>2.1804948533361384E-2</v>
      </c>
      <c r="BJ19" s="292">
        <v>2.1424798106015913E-2</v>
      </c>
      <c r="BK19" s="288">
        <v>2.2941185967003334E-2</v>
      </c>
      <c r="BL19" s="288">
        <v>6.8136152573853685E-3</v>
      </c>
      <c r="BM19" s="293">
        <v>6.7047505706486826E-3</v>
      </c>
      <c r="BN19" s="292">
        <v>6.5846755494753878E-3</v>
      </c>
      <c r="BO19" s="288">
        <v>6.4574908001113112E-3</v>
      </c>
      <c r="BP19" s="288">
        <v>6.3625368831438239E-3</v>
      </c>
      <c r="BQ19" s="293">
        <v>6.2460965845548997E-3</v>
      </c>
      <c r="BR19" s="292">
        <v>6.144319830541289E-3</v>
      </c>
      <c r="BS19" s="288">
        <v>6.0549597347620615E-3</v>
      </c>
      <c r="BT19" s="288">
        <v>5.9534821649303658E-3</v>
      </c>
      <c r="BU19" s="361">
        <v>5.8614185745123962E-3</v>
      </c>
      <c r="BV19" s="372">
        <v>5.7682895664042284E-3</v>
      </c>
      <c r="BW19" s="361">
        <v>5.6667662547555953E-3</v>
      </c>
      <c r="BX19" s="288">
        <v>0</v>
      </c>
      <c r="BY19" s="361">
        <v>0</v>
      </c>
      <c r="BZ19" s="407">
        <v>0</v>
      </c>
      <c r="CA19" s="288">
        <v>0</v>
      </c>
      <c r="CB19" s="288">
        <v>0</v>
      </c>
      <c r="CC19" s="408">
        <v>0</v>
      </c>
      <c r="CD19" s="395">
        <v>0</v>
      </c>
      <c r="CE19" s="288">
        <v>0</v>
      </c>
      <c r="CF19" s="288">
        <v>0</v>
      </c>
      <c r="CG19" s="288">
        <v>0</v>
      </c>
      <c r="CH19" s="288">
        <v>0</v>
      </c>
      <c r="CI19" s="288">
        <v>0</v>
      </c>
      <c r="CJ19" s="288">
        <v>0</v>
      </c>
      <c r="CK19" s="288">
        <v>0</v>
      </c>
      <c r="CL19" s="288">
        <v>0</v>
      </c>
      <c r="CM19" s="288">
        <v>0</v>
      </c>
      <c r="CN19" s="288">
        <v>0</v>
      </c>
      <c r="CO19" s="288">
        <v>0</v>
      </c>
      <c r="CP19" s="288">
        <v>0</v>
      </c>
      <c r="CQ19" s="288">
        <v>0</v>
      </c>
      <c r="CR19" s="288">
        <v>0</v>
      </c>
      <c r="CS19" s="288">
        <v>0</v>
      </c>
      <c r="CT19" s="288">
        <v>0</v>
      </c>
      <c r="CU19" s="288">
        <v>0</v>
      </c>
      <c r="CV19" s="288">
        <v>0</v>
      </c>
      <c r="CW19" s="288">
        <v>0</v>
      </c>
      <c r="CX19" s="288">
        <v>0</v>
      </c>
      <c r="CY19" s="288">
        <v>0</v>
      </c>
      <c r="CZ19" s="288">
        <v>0</v>
      </c>
    </row>
    <row r="20" spans="1:104" x14ac:dyDescent="0.25">
      <c r="A20" s="305"/>
      <c r="B20" s="10" t="s">
        <v>39</v>
      </c>
      <c r="C20" s="306"/>
      <c r="D20" s="298">
        <v>0</v>
      </c>
      <c r="E20" s="285">
        <v>0</v>
      </c>
      <c r="F20" s="285">
        <v>0</v>
      </c>
      <c r="G20" s="285">
        <v>0</v>
      </c>
      <c r="H20" s="285">
        <v>0</v>
      </c>
      <c r="I20" s="285">
        <v>0</v>
      </c>
      <c r="J20" s="292">
        <v>0</v>
      </c>
      <c r="K20" s="288">
        <v>0</v>
      </c>
      <c r="L20" s="288">
        <v>0</v>
      </c>
      <c r="M20" s="293">
        <v>0</v>
      </c>
      <c r="N20" s="292">
        <v>0</v>
      </c>
      <c r="O20" s="288">
        <v>0</v>
      </c>
      <c r="P20" s="288">
        <v>0</v>
      </c>
      <c r="Q20" s="293">
        <v>0</v>
      </c>
      <c r="R20" s="292">
        <v>0</v>
      </c>
      <c r="S20" s="288">
        <v>0</v>
      </c>
      <c r="T20" s="288">
        <v>0</v>
      </c>
      <c r="U20" s="293">
        <v>0</v>
      </c>
      <c r="V20" s="292">
        <v>0</v>
      </c>
      <c r="W20" s="288">
        <v>0</v>
      </c>
      <c r="X20" s="288">
        <v>0</v>
      </c>
      <c r="Y20" s="293">
        <v>0</v>
      </c>
      <c r="Z20" s="292">
        <v>0</v>
      </c>
      <c r="AA20" s="288">
        <v>0</v>
      </c>
      <c r="AB20" s="288">
        <v>0</v>
      </c>
      <c r="AC20" s="293">
        <v>0</v>
      </c>
      <c r="AD20" s="292">
        <v>0</v>
      </c>
      <c r="AE20" s="288">
        <v>0</v>
      </c>
      <c r="AF20" s="288">
        <v>0</v>
      </c>
      <c r="AG20" s="293">
        <v>0</v>
      </c>
      <c r="AH20" s="292">
        <v>0</v>
      </c>
      <c r="AI20" s="288">
        <v>0</v>
      </c>
      <c r="AJ20" s="288">
        <v>0</v>
      </c>
      <c r="AK20" s="293">
        <v>0</v>
      </c>
      <c r="AL20" s="292">
        <v>0</v>
      </c>
      <c r="AM20" s="288">
        <v>0</v>
      </c>
      <c r="AN20" s="288">
        <v>0</v>
      </c>
      <c r="AO20" s="293">
        <v>0</v>
      </c>
      <c r="AP20" s="292">
        <v>0</v>
      </c>
      <c r="AQ20" s="288">
        <v>0</v>
      </c>
      <c r="AR20" s="288">
        <v>0</v>
      </c>
      <c r="AS20" s="293">
        <v>0</v>
      </c>
      <c r="AT20" s="292">
        <v>0</v>
      </c>
      <c r="AU20" s="288">
        <v>0</v>
      </c>
      <c r="AV20" s="288">
        <v>0</v>
      </c>
      <c r="AW20" s="293">
        <v>0</v>
      </c>
      <c r="AX20" s="292">
        <v>0</v>
      </c>
      <c r="AY20" s="288">
        <v>0</v>
      </c>
      <c r="AZ20" s="288">
        <v>0</v>
      </c>
      <c r="BA20" s="293">
        <v>0</v>
      </c>
      <c r="BB20" s="292">
        <v>0</v>
      </c>
      <c r="BC20" s="288">
        <v>0</v>
      </c>
      <c r="BD20" s="288">
        <v>0</v>
      </c>
      <c r="BE20" s="293">
        <v>0</v>
      </c>
      <c r="BF20" s="292">
        <v>0</v>
      </c>
      <c r="BG20" s="288">
        <v>0</v>
      </c>
      <c r="BH20" s="288">
        <v>0</v>
      </c>
      <c r="BI20" s="293">
        <v>0</v>
      </c>
      <c r="BJ20" s="292">
        <v>0</v>
      </c>
      <c r="BK20" s="288">
        <v>0</v>
      </c>
      <c r="BL20" s="288">
        <v>0</v>
      </c>
      <c r="BM20" s="293">
        <v>0</v>
      </c>
      <c r="BN20" s="292">
        <v>0</v>
      </c>
      <c r="BO20" s="288">
        <v>0</v>
      </c>
      <c r="BP20" s="288">
        <v>0</v>
      </c>
      <c r="BQ20" s="293">
        <v>0</v>
      </c>
      <c r="BR20" s="292">
        <v>0</v>
      </c>
      <c r="BS20" s="288">
        <v>0</v>
      </c>
      <c r="BT20" s="288">
        <v>0</v>
      </c>
      <c r="BU20" s="361">
        <v>0</v>
      </c>
      <c r="BV20" s="372">
        <v>0</v>
      </c>
      <c r="BW20" s="361">
        <v>0</v>
      </c>
      <c r="BX20" s="288">
        <v>0</v>
      </c>
      <c r="BY20" s="361">
        <v>0</v>
      </c>
      <c r="BZ20" s="407">
        <v>0</v>
      </c>
      <c r="CA20" s="288">
        <v>0</v>
      </c>
      <c r="CB20" s="288">
        <v>0</v>
      </c>
      <c r="CC20" s="408">
        <v>0</v>
      </c>
      <c r="CD20" s="395">
        <v>0</v>
      </c>
      <c r="CE20" s="288">
        <v>0</v>
      </c>
      <c r="CF20" s="288">
        <v>0</v>
      </c>
      <c r="CG20" s="288">
        <v>0</v>
      </c>
      <c r="CH20" s="288">
        <v>0</v>
      </c>
      <c r="CI20" s="288">
        <v>0</v>
      </c>
      <c r="CJ20" s="288">
        <v>0</v>
      </c>
      <c r="CK20" s="288">
        <v>0</v>
      </c>
      <c r="CL20" s="288">
        <v>0</v>
      </c>
      <c r="CM20" s="288">
        <v>0</v>
      </c>
      <c r="CN20" s="288">
        <v>0</v>
      </c>
      <c r="CO20" s="288">
        <v>0</v>
      </c>
      <c r="CP20" s="288">
        <v>0</v>
      </c>
      <c r="CQ20" s="288">
        <v>0</v>
      </c>
      <c r="CR20" s="288">
        <v>0</v>
      </c>
      <c r="CS20" s="288">
        <v>0</v>
      </c>
      <c r="CT20" s="288">
        <v>0</v>
      </c>
      <c r="CU20" s="288">
        <v>0</v>
      </c>
      <c r="CV20" s="288">
        <v>0</v>
      </c>
      <c r="CW20" s="288">
        <v>0</v>
      </c>
      <c r="CX20" s="288">
        <v>0</v>
      </c>
      <c r="CY20" s="288">
        <v>0</v>
      </c>
      <c r="CZ20" s="288">
        <v>0</v>
      </c>
    </row>
    <row r="21" spans="1:104" ht="3" customHeight="1" x14ac:dyDescent="0.25">
      <c r="A21" s="305"/>
      <c r="B21" s="10"/>
      <c r="C21" s="306"/>
      <c r="D21" s="299"/>
      <c r="E21" s="286"/>
      <c r="F21" s="286"/>
      <c r="G21" s="286"/>
      <c r="H21" s="286"/>
      <c r="I21" s="286"/>
      <c r="J21" s="294"/>
      <c r="K21" s="289"/>
      <c r="L21" s="289"/>
      <c r="M21" s="295"/>
      <c r="N21" s="294"/>
      <c r="O21" s="289"/>
      <c r="P21" s="289"/>
      <c r="Q21" s="295"/>
      <c r="R21" s="294"/>
      <c r="S21" s="289"/>
      <c r="T21" s="289"/>
      <c r="U21" s="295"/>
      <c r="V21" s="294"/>
      <c r="W21" s="289"/>
      <c r="X21" s="289"/>
      <c r="Y21" s="295"/>
      <c r="Z21" s="294"/>
      <c r="AA21" s="289"/>
      <c r="AB21" s="289"/>
      <c r="AC21" s="295"/>
      <c r="AD21" s="294"/>
      <c r="AE21" s="289"/>
      <c r="AF21" s="289"/>
      <c r="AG21" s="295"/>
      <c r="AH21" s="294"/>
      <c r="AI21" s="289"/>
      <c r="AJ21" s="289"/>
      <c r="AK21" s="295"/>
      <c r="AL21" s="294"/>
      <c r="AM21" s="289"/>
      <c r="AN21" s="289"/>
      <c r="AO21" s="295"/>
      <c r="AP21" s="294"/>
      <c r="AQ21" s="289"/>
      <c r="AR21" s="289"/>
      <c r="AS21" s="295"/>
      <c r="AT21" s="294"/>
      <c r="AU21" s="289"/>
      <c r="AV21" s="289"/>
      <c r="AW21" s="295"/>
      <c r="AX21" s="294"/>
      <c r="AY21" s="289"/>
      <c r="AZ21" s="289"/>
      <c r="BA21" s="295"/>
      <c r="BB21" s="294"/>
      <c r="BC21" s="289"/>
      <c r="BD21" s="289"/>
      <c r="BE21" s="295"/>
      <c r="BF21" s="294"/>
      <c r="BG21" s="289"/>
      <c r="BH21" s="289"/>
      <c r="BI21" s="295"/>
      <c r="BJ21" s="294"/>
      <c r="BK21" s="289"/>
      <c r="BL21" s="289"/>
      <c r="BM21" s="295"/>
      <c r="BN21" s="294"/>
      <c r="BO21" s="289"/>
      <c r="BP21" s="289"/>
      <c r="BQ21" s="295"/>
      <c r="BR21" s="294"/>
      <c r="BS21" s="289"/>
      <c r="BT21" s="289"/>
      <c r="BU21" s="362"/>
      <c r="BV21" s="373"/>
      <c r="BW21" s="362"/>
      <c r="BX21" s="289"/>
      <c r="BY21" s="362"/>
      <c r="BZ21" s="409"/>
      <c r="CA21" s="289"/>
      <c r="CB21" s="289"/>
      <c r="CC21" s="410"/>
      <c r="CD21" s="396"/>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row>
    <row r="22" spans="1:104" ht="13" x14ac:dyDescent="0.3">
      <c r="A22" s="303" t="s">
        <v>15</v>
      </c>
      <c r="B22" s="8" t="s">
        <v>67</v>
      </c>
      <c r="C22" s="304"/>
      <c r="D22" s="297">
        <v>8.4837394601954337</v>
      </c>
      <c r="E22" s="284">
        <v>8.2209713740302277</v>
      </c>
      <c r="F22" s="284">
        <v>9.0334326344064841</v>
      </c>
      <c r="G22" s="284">
        <v>9.0632498922533085</v>
      </c>
      <c r="H22" s="284">
        <v>8.7211762660701098</v>
      </c>
      <c r="I22" s="284">
        <v>7.8495105253966582</v>
      </c>
      <c r="J22" s="290">
        <v>7.5094708089589917</v>
      </c>
      <c r="K22" s="287">
        <v>7.7695709576862964</v>
      </c>
      <c r="L22" s="287">
        <v>9.0136039732175153</v>
      </c>
      <c r="M22" s="291">
        <v>8.9195261428138188</v>
      </c>
      <c r="N22" s="290">
        <v>8.7622682428947538</v>
      </c>
      <c r="O22" s="287">
        <v>8.0249231634376752</v>
      </c>
      <c r="P22" s="287">
        <v>7.885145212417072</v>
      </c>
      <c r="Q22" s="291">
        <v>7.6946048821101876</v>
      </c>
      <c r="R22" s="290">
        <v>7.3023788082334651</v>
      </c>
      <c r="S22" s="287">
        <v>7.1829394199233807</v>
      </c>
      <c r="T22" s="287">
        <v>6.7770179864356823</v>
      </c>
      <c r="U22" s="291">
        <v>6.5215220068325124</v>
      </c>
      <c r="V22" s="290">
        <v>6.1350120504037573</v>
      </c>
      <c r="W22" s="287">
        <v>5.9493433160936107</v>
      </c>
      <c r="X22" s="287">
        <v>5.6541813542899222</v>
      </c>
      <c r="Y22" s="291">
        <v>5.4405781979737728</v>
      </c>
      <c r="Z22" s="290">
        <v>5.1974300230072679</v>
      </c>
      <c r="AA22" s="287">
        <v>5.47212822754814</v>
      </c>
      <c r="AB22" s="287">
        <v>5.5254102617254075</v>
      </c>
      <c r="AC22" s="291">
        <v>5.1422570845566149</v>
      </c>
      <c r="AD22" s="290">
        <v>5.7439249372712906</v>
      </c>
      <c r="AE22" s="287">
        <v>5.7428729140671528</v>
      </c>
      <c r="AF22" s="287">
        <v>5.2738150475873642</v>
      </c>
      <c r="AG22" s="291">
        <v>5.1870849248648785</v>
      </c>
      <c r="AH22" s="290">
        <v>4.8959404135740314</v>
      </c>
      <c r="AI22" s="287">
        <v>4.8697779105752472</v>
      </c>
      <c r="AJ22" s="287">
        <v>5.0092988424770066</v>
      </c>
      <c r="AK22" s="291">
        <v>4.5938041435508126</v>
      </c>
      <c r="AL22" s="290">
        <v>4.8060039442762186</v>
      </c>
      <c r="AM22" s="287">
        <v>5.0415662300168123</v>
      </c>
      <c r="AN22" s="287">
        <v>5.2647818730882125</v>
      </c>
      <c r="AO22" s="291">
        <v>5.2828441996287356</v>
      </c>
      <c r="AP22" s="290">
        <v>5.0995400867798413</v>
      </c>
      <c r="AQ22" s="287">
        <v>5.039327516396475</v>
      </c>
      <c r="AR22" s="287">
        <v>5.002949861980893</v>
      </c>
      <c r="AS22" s="291">
        <v>5.5497710033972592</v>
      </c>
      <c r="AT22" s="290">
        <v>5.5013815336344214</v>
      </c>
      <c r="AU22" s="287">
        <v>5.3662365646369521</v>
      </c>
      <c r="AV22" s="287">
        <v>5.5124067159618306</v>
      </c>
      <c r="AW22" s="291">
        <v>4.9019088684930461</v>
      </c>
      <c r="AX22" s="290">
        <v>4.8556145690050032</v>
      </c>
      <c r="AY22" s="287">
        <v>4.9047040344592432</v>
      </c>
      <c r="AZ22" s="287">
        <v>4.537797761452647</v>
      </c>
      <c r="BA22" s="291">
        <v>4.5676939632718749</v>
      </c>
      <c r="BB22" s="290">
        <v>4.6004384043805073</v>
      </c>
      <c r="BC22" s="287">
        <v>4.7531664729397107</v>
      </c>
      <c r="BD22" s="287">
        <v>4.5187880291807883</v>
      </c>
      <c r="BE22" s="291">
        <v>4.5637278149883205</v>
      </c>
      <c r="BF22" s="290">
        <v>4.2648918886499869</v>
      </c>
      <c r="BG22" s="287">
        <v>4.1999804170397335</v>
      </c>
      <c r="BH22" s="287">
        <v>4.4027771032742455</v>
      </c>
      <c r="BI22" s="291">
        <v>4.5646250652617537</v>
      </c>
      <c r="BJ22" s="290">
        <v>4.5216277264314986</v>
      </c>
      <c r="BK22" s="287">
        <v>4.4198952301323446</v>
      </c>
      <c r="BL22" s="287">
        <v>4.5984697692638079</v>
      </c>
      <c r="BM22" s="291">
        <v>4.6741425857839758</v>
      </c>
      <c r="BN22" s="290">
        <v>4.885245326354827</v>
      </c>
      <c r="BO22" s="287">
        <v>4.5516402793622905</v>
      </c>
      <c r="BP22" s="287">
        <v>4.6550515327250075</v>
      </c>
      <c r="BQ22" s="291">
        <v>4.5265170811283122</v>
      </c>
      <c r="BR22" s="290">
        <v>4.5129423774658655</v>
      </c>
      <c r="BS22" s="287">
        <v>4.4974471435384622</v>
      </c>
      <c r="BT22" s="287">
        <v>4.3476220451023631</v>
      </c>
      <c r="BU22" s="360">
        <v>4.3703790245748531</v>
      </c>
      <c r="BV22" s="371">
        <v>3.995944676596507</v>
      </c>
      <c r="BW22" s="360">
        <v>4.1735558447240946</v>
      </c>
      <c r="BX22" s="287">
        <v>4.111429217524309</v>
      </c>
      <c r="BY22" s="360">
        <v>4.1619004609373285</v>
      </c>
      <c r="BZ22" s="405">
        <v>4.1835672386498519</v>
      </c>
      <c r="CA22" s="287">
        <v>4.1182117987822728</v>
      </c>
      <c r="CB22" s="287">
        <v>4.0054197578033754</v>
      </c>
      <c r="CC22" s="406">
        <v>3.7165283321669564</v>
      </c>
      <c r="CD22" s="394">
        <v>4.0645434098444753</v>
      </c>
      <c r="CE22" s="287">
        <v>4.4398118652355842</v>
      </c>
      <c r="CF22" s="287">
        <v>4.6855059569978836</v>
      </c>
      <c r="CG22" s="287">
        <v>4.5704416214280439</v>
      </c>
      <c r="CH22" s="287">
        <v>4.775971137531501</v>
      </c>
      <c r="CI22" s="287">
        <v>4.761275890544554</v>
      </c>
      <c r="CJ22" s="287">
        <v>4.5367673056730524</v>
      </c>
      <c r="CK22" s="287">
        <v>4.7010639647279522</v>
      </c>
      <c r="CL22" s="287">
        <v>4.722201849834077</v>
      </c>
      <c r="CM22" s="287">
        <v>4.6497605963659865</v>
      </c>
      <c r="CN22" s="287">
        <v>4.6277102663085632</v>
      </c>
      <c r="CO22" s="287">
        <v>5.2873748205615172</v>
      </c>
      <c r="CP22" s="287">
        <v>5.5453590691729753</v>
      </c>
      <c r="CQ22" s="287">
        <v>5.1305501524543473</v>
      </c>
      <c r="CR22" s="287">
        <v>4.8014735270494917</v>
      </c>
      <c r="CS22" s="287">
        <v>4.5306396827242654</v>
      </c>
      <c r="CT22" s="287">
        <v>4.5858756863834831</v>
      </c>
      <c r="CU22" s="287">
        <v>4.0436879060483513</v>
      </c>
      <c r="CV22" s="287">
        <v>4.3122630180051464</v>
      </c>
      <c r="CW22" s="287">
        <v>4.2867767042298368</v>
      </c>
      <c r="CX22" s="287">
        <v>3.761599219337854</v>
      </c>
      <c r="CY22" s="287">
        <v>3.585802824162192</v>
      </c>
      <c r="CZ22" s="287">
        <v>3.5028504998817738</v>
      </c>
    </row>
    <row r="23" spans="1:104" x14ac:dyDescent="0.25">
      <c r="A23" s="305"/>
      <c r="B23" s="11" t="s">
        <v>38</v>
      </c>
      <c r="C23" s="306"/>
      <c r="D23" s="298">
        <v>4.5430585731581354</v>
      </c>
      <c r="E23" s="285">
        <v>4.5461726997883503</v>
      </c>
      <c r="F23" s="285">
        <v>4.9963013710843178</v>
      </c>
      <c r="G23" s="285">
        <v>4.6378793592841685</v>
      </c>
      <c r="H23" s="285">
        <v>4.9331475764508319</v>
      </c>
      <c r="I23" s="285">
        <v>4.6926779868752666</v>
      </c>
      <c r="J23" s="292">
        <v>4.5616621756801248</v>
      </c>
      <c r="K23" s="288">
        <v>4.6692166970088556</v>
      </c>
      <c r="L23" s="288">
        <v>5.5315767224280643</v>
      </c>
      <c r="M23" s="293">
        <v>5.6134031518616148</v>
      </c>
      <c r="N23" s="292">
        <v>5.5605384919085292</v>
      </c>
      <c r="O23" s="288">
        <v>5.1133193036350315</v>
      </c>
      <c r="P23" s="288">
        <v>5.0882397501465269</v>
      </c>
      <c r="Q23" s="293">
        <v>5.1532249247205915</v>
      </c>
      <c r="R23" s="292">
        <v>5.0440461672982817</v>
      </c>
      <c r="S23" s="288">
        <v>5.0731318449524387</v>
      </c>
      <c r="T23" s="288">
        <v>4.8932722483955411</v>
      </c>
      <c r="U23" s="293">
        <v>4.8392591136700878</v>
      </c>
      <c r="V23" s="292">
        <v>4.6632170740643266</v>
      </c>
      <c r="W23" s="288">
        <v>4.5965686643456838</v>
      </c>
      <c r="X23" s="288">
        <v>4.4398185666871441</v>
      </c>
      <c r="Y23" s="293">
        <v>4.0844010448931529</v>
      </c>
      <c r="Z23" s="292">
        <v>3.9112705269632397</v>
      </c>
      <c r="AA23" s="288">
        <v>4.0303135085785033</v>
      </c>
      <c r="AB23" s="288">
        <v>3.956587104674278</v>
      </c>
      <c r="AC23" s="293">
        <v>3.9382087805646457</v>
      </c>
      <c r="AD23" s="292">
        <v>3.7571201878015485</v>
      </c>
      <c r="AE23" s="288">
        <v>4.0116045370572557</v>
      </c>
      <c r="AF23" s="288">
        <v>3.6098812648410048</v>
      </c>
      <c r="AG23" s="293">
        <v>3.4995229160742767</v>
      </c>
      <c r="AH23" s="292">
        <v>3.4079528150898803</v>
      </c>
      <c r="AI23" s="288">
        <v>3.3515981080666197</v>
      </c>
      <c r="AJ23" s="288">
        <v>3.4584941370778846</v>
      </c>
      <c r="AK23" s="293">
        <v>3.0486876656129169</v>
      </c>
      <c r="AL23" s="292">
        <v>3.0463192092191811</v>
      </c>
      <c r="AM23" s="288">
        <v>3.5606437922280678</v>
      </c>
      <c r="AN23" s="288">
        <v>3.7322445144652003</v>
      </c>
      <c r="AO23" s="293">
        <v>3.7152871414317077</v>
      </c>
      <c r="AP23" s="292">
        <v>3.698584833505445</v>
      </c>
      <c r="AQ23" s="288">
        <v>3.5936826491391125</v>
      </c>
      <c r="AR23" s="288">
        <v>3.6274649840544106</v>
      </c>
      <c r="AS23" s="293">
        <v>4.020388145455116</v>
      </c>
      <c r="AT23" s="292">
        <v>3.9394829986473701</v>
      </c>
      <c r="AU23" s="288">
        <v>3.9000300277777384</v>
      </c>
      <c r="AV23" s="288">
        <v>3.9402867659392751</v>
      </c>
      <c r="AW23" s="293">
        <v>3.3663252072252488</v>
      </c>
      <c r="AX23" s="292">
        <v>3.3748174702277853</v>
      </c>
      <c r="AY23" s="288">
        <v>3.3477201150410583</v>
      </c>
      <c r="AZ23" s="288">
        <v>3.266147926903014</v>
      </c>
      <c r="BA23" s="293">
        <v>3.2468941384567009</v>
      </c>
      <c r="BB23" s="292">
        <v>3.1904102395386214</v>
      </c>
      <c r="BC23" s="288">
        <v>3.2737947222175343</v>
      </c>
      <c r="BD23" s="288">
        <v>3.2453037053822653</v>
      </c>
      <c r="BE23" s="293">
        <v>3.2912529935469941</v>
      </c>
      <c r="BF23" s="292">
        <v>3.0178414694060547</v>
      </c>
      <c r="BG23" s="288">
        <v>3.0007176035950329</v>
      </c>
      <c r="BH23" s="288">
        <v>3.0281428792109328</v>
      </c>
      <c r="BI23" s="293">
        <v>3.0451093861825944</v>
      </c>
      <c r="BJ23" s="292">
        <v>2.994984200709685</v>
      </c>
      <c r="BK23" s="288">
        <v>2.8829982113169046</v>
      </c>
      <c r="BL23" s="288">
        <v>2.8636060417420182</v>
      </c>
      <c r="BM23" s="293">
        <v>3.0209316502832628</v>
      </c>
      <c r="BN23" s="292">
        <v>3.322601416051115</v>
      </c>
      <c r="BO23" s="288">
        <v>2.6736710872449043</v>
      </c>
      <c r="BP23" s="288">
        <v>2.7829722876465506</v>
      </c>
      <c r="BQ23" s="293">
        <v>2.6916559059193137</v>
      </c>
      <c r="BR23" s="292">
        <v>2.7502035286945534</v>
      </c>
      <c r="BS23" s="288">
        <v>2.561186867902888</v>
      </c>
      <c r="BT23" s="288">
        <v>2.5502722818586476</v>
      </c>
      <c r="BU23" s="361">
        <v>2.5772100896764507</v>
      </c>
      <c r="BV23" s="372">
        <v>2.2812339114035947</v>
      </c>
      <c r="BW23" s="361">
        <v>2.3551444644104209</v>
      </c>
      <c r="BX23" s="288">
        <v>2.2493621457505624</v>
      </c>
      <c r="BY23" s="361">
        <v>2.2616485252450387</v>
      </c>
      <c r="BZ23" s="407">
        <v>2.3526255841798154</v>
      </c>
      <c r="CA23" s="288">
        <v>2.1579401042834561</v>
      </c>
      <c r="CB23" s="288">
        <v>1.9828918648731479</v>
      </c>
      <c r="CC23" s="408">
        <v>1.8124724615303536</v>
      </c>
      <c r="CD23" s="395">
        <v>1.9075316309786885</v>
      </c>
      <c r="CE23" s="288">
        <v>1.9591748522070387</v>
      </c>
      <c r="CF23" s="288">
        <v>1.9128336812280839</v>
      </c>
      <c r="CG23" s="288">
        <v>1.9747038432450335</v>
      </c>
      <c r="CH23" s="288">
        <v>2.1081156074974565</v>
      </c>
      <c r="CI23" s="288">
        <v>2.2021655490408998</v>
      </c>
      <c r="CJ23" s="288">
        <v>2.1896459095698768</v>
      </c>
      <c r="CK23" s="288">
        <v>2.2611312661933676</v>
      </c>
      <c r="CL23" s="288">
        <v>2.6573066681332302</v>
      </c>
      <c r="CM23" s="288">
        <v>2.6114269909512196</v>
      </c>
      <c r="CN23" s="288">
        <v>2.6130510986661331</v>
      </c>
      <c r="CO23" s="288">
        <v>3.0344364400587533</v>
      </c>
      <c r="CP23" s="288">
        <v>3.4390067458107736</v>
      </c>
      <c r="CQ23" s="288">
        <v>3.2190874744651792</v>
      </c>
      <c r="CR23" s="288">
        <v>2.8847998778482808</v>
      </c>
      <c r="CS23" s="288">
        <v>2.6208782061595879</v>
      </c>
      <c r="CT23" s="288">
        <v>2.7016754910731433</v>
      </c>
      <c r="CU23" s="288">
        <v>2.1317954018554115</v>
      </c>
      <c r="CV23" s="288">
        <v>2.4724262121852583</v>
      </c>
      <c r="CW23" s="288">
        <v>2.4603038616297401</v>
      </c>
      <c r="CX23" s="288">
        <v>1.996226772780163</v>
      </c>
      <c r="CY23" s="288">
        <v>1.8029323276520217</v>
      </c>
      <c r="CZ23" s="288">
        <v>1.7724440243643254</v>
      </c>
    </row>
    <row r="24" spans="1:104" x14ac:dyDescent="0.25">
      <c r="A24" s="305"/>
      <c r="B24" s="11" t="s">
        <v>39</v>
      </c>
      <c r="C24" s="306"/>
      <c r="D24" s="298">
        <v>3.9406808870372991</v>
      </c>
      <c r="E24" s="285">
        <v>3.674798674241877</v>
      </c>
      <c r="F24" s="285">
        <v>4.0371312633221672</v>
      </c>
      <c r="G24" s="285">
        <v>4.42537053296914</v>
      </c>
      <c r="H24" s="285">
        <v>3.788028689619277</v>
      </c>
      <c r="I24" s="285">
        <v>3.1568325385213916</v>
      </c>
      <c r="J24" s="292">
        <v>2.9478086332788669</v>
      </c>
      <c r="K24" s="288">
        <v>3.1003542606774408</v>
      </c>
      <c r="L24" s="288">
        <v>3.482027250789451</v>
      </c>
      <c r="M24" s="293">
        <v>3.3061229909522045</v>
      </c>
      <c r="N24" s="292">
        <v>3.2017297509862241</v>
      </c>
      <c r="O24" s="288">
        <v>2.9116038598026432</v>
      </c>
      <c r="P24" s="288">
        <v>2.7969054622705456</v>
      </c>
      <c r="Q24" s="293">
        <v>2.5413799573895957</v>
      </c>
      <c r="R24" s="292">
        <v>2.2583326409351838</v>
      </c>
      <c r="S24" s="288">
        <v>2.109807574970942</v>
      </c>
      <c r="T24" s="288">
        <v>1.8837457380401414</v>
      </c>
      <c r="U24" s="293">
        <v>1.6822628931624242</v>
      </c>
      <c r="V24" s="292">
        <v>1.4717949763394309</v>
      </c>
      <c r="W24" s="288">
        <v>1.3527746517479269</v>
      </c>
      <c r="X24" s="288">
        <v>1.2143627876027778</v>
      </c>
      <c r="Y24" s="293">
        <v>1.3561771530806195</v>
      </c>
      <c r="Z24" s="292">
        <v>1.2861594960440286</v>
      </c>
      <c r="AA24" s="288">
        <v>1.4418147189696369</v>
      </c>
      <c r="AB24" s="288">
        <v>1.5688231570511297</v>
      </c>
      <c r="AC24" s="293">
        <v>1.2040483039919696</v>
      </c>
      <c r="AD24" s="292">
        <v>1.9868047494697418</v>
      </c>
      <c r="AE24" s="288">
        <v>1.7312683770098976</v>
      </c>
      <c r="AF24" s="288">
        <v>1.6639337827463592</v>
      </c>
      <c r="AG24" s="293">
        <v>1.687562008790602</v>
      </c>
      <c r="AH24" s="292">
        <v>1.4879875984841506</v>
      </c>
      <c r="AI24" s="288">
        <v>1.5181798025086275</v>
      </c>
      <c r="AJ24" s="288">
        <v>1.5508047053991221</v>
      </c>
      <c r="AK24" s="293">
        <v>1.5451164779378956</v>
      </c>
      <c r="AL24" s="292">
        <v>1.7596847350570373</v>
      </c>
      <c r="AM24" s="288">
        <v>1.4809224377887442</v>
      </c>
      <c r="AN24" s="288">
        <v>1.5325373586230127</v>
      </c>
      <c r="AO24" s="293">
        <v>1.5675570581970277</v>
      </c>
      <c r="AP24" s="292">
        <v>1.4009552532743967</v>
      </c>
      <c r="AQ24" s="288">
        <v>1.4456448672573623</v>
      </c>
      <c r="AR24" s="288">
        <v>1.3754848779264826</v>
      </c>
      <c r="AS24" s="293">
        <v>1.5293828579421436</v>
      </c>
      <c r="AT24" s="292">
        <v>1.5618985349870513</v>
      </c>
      <c r="AU24" s="288">
        <v>1.4662065368592139</v>
      </c>
      <c r="AV24" s="288">
        <v>1.5721199500225551</v>
      </c>
      <c r="AW24" s="293">
        <v>1.5355836612677971</v>
      </c>
      <c r="AX24" s="292">
        <v>1.4807970987772179</v>
      </c>
      <c r="AY24" s="288">
        <v>1.5569839194181847</v>
      </c>
      <c r="AZ24" s="288">
        <v>1.2716498345496328</v>
      </c>
      <c r="BA24" s="293">
        <v>1.3207998248151738</v>
      </c>
      <c r="BB24" s="292">
        <v>1.4100281648418862</v>
      </c>
      <c r="BC24" s="288">
        <v>1.479371750722176</v>
      </c>
      <c r="BD24" s="288">
        <v>1.2734843237985229</v>
      </c>
      <c r="BE24" s="293">
        <v>1.2724748214413262</v>
      </c>
      <c r="BF24" s="292">
        <v>1.247050419243932</v>
      </c>
      <c r="BG24" s="288">
        <v>1.1992628134447005</v>
      </c>
      <c r="BH24" s="288">
        <v>1.3746342240633127</v>
      </c>
      <c r="BI24" s="293">
        <v>1.5195156790791591</v>
      </c>
      <c r="BJ24" s="292">
        <v>1.5266435257218132</v>
      </c>
      <c r="BK24" s="288">
        <v>1.5368970188154398</v>
      </c>
      <c r="BL24" s="288">
        <v>1.7348637275217897</v>
      </c>
      <c r="BM24" s="293">
        <v>1.6532109355007134</v>
      </c>
      <c r="BN24" s="292">
        <v>1.562643910303712</v>
      </c>
      <c r="BO24" s="288">
        <v>1.877969192117386</v>
      </c>
      <c r="BP24" s="288">
        <v>1.8720792450784574</v>
      </c>
      <c r="BQ24" s="293">
        <v>1.8348611752089985</v>
      </c>
      <c r="BR24" s="292">
        <v>1.762738848771312</v>
      </c>
      <c r="BS24" s="288">
        <v>1.9362602756355742</v>
      </c>
      <c r="BT24" s="288">
        <v>1.7973497632437156</v>
      </c>
      <c r="BU24" s="361">
        <v>1.7931689348984023</v>
      </c>
      <c r="BV24" s="372">
        <v>1.7147107651929123</v>
      </c>
      <c r="BW24" s="361">
        <v>1.8184113803136737</v>
      </c>
      <c r="BX24" s="288">
        <v>1.8620670717737466</v>
      </c>
      <c r="BY24" s="361">
        <v>1.9002519356922896</v>
      </c>
      <c r="BZ24" s="407">
        <v>1.8309416544700363</v>
      </c>
      <c r="CA24" s="288">
        <v>1.960271694498817</v>
      </c>
      <c r="CB24" s="288">
        <v>2.0225278929302277</v>
      </c>
      <c r="CC24" s="408">
        <v>1.9040558706366031</v>
      </c>
      <c r="CD24" s="395">
        <v>2.1570117788657868</v>
      </c>
      <c r="CE24" s="288">
        <v>2.4806370130285456</v>
      </c>
      <c r="CF24" s="288">
        <v>2.7726722757697995</v>
      </c>
      <c r="CG24" s="288">
        <v>2.5957377781830102</v>
      </c>
      <c r="CH24" s="288">
        <v>2.6678555300340445</v>
      </c>
      <c r="CI24" s="288">
        <v>2.5591103415036542</v>
      </c>
      <c r="CJ24" s="288">
        <v>2.3471213961031752</v>
      </c>
      <c r="CK24" s="288">
        <v>2.4399326985345851</v>
      </c>
      <c r="CL24" s="288">
        <v>2.0648951817008467</v>
      </c>
      <c r="CM24" s="288">
        <v>2.0383336054147665</v>
      </c>
      <c r="CN24" s="288">
        <v>2.0146591676424306</v>
      </c>
      <c r="CO24" s="288">
        <v>2.2529383805027638</v>
      </c>
      <c r="CP24" s="288">
        <v>2.1063523233622017</v>
      </c>
      <c r="CQ24" s="288">
        <v>1.9114626779891681</v>
      </c>
      <c r="CR24" s="288">
        <v>1.9166736492012109</v>
      </c>
      <c r="CS24" s="288">
        <v>1.909761476564678</v>
      </c>
      <c r="CT24" s="288">
        <v>1.8842001953103402</v>
      </c>
      <c r="CU24" s="288">
        <v>1.9118925041929395</v>
      </c>
      <c r="CV24" s="288">
        <v>1.8398368058198884</v>
      </c>
      <c r="CW24" s="288">
        <v>1.8264728426000969</v>
      </c>
      <c r="CX24" s="288">
        <v>1.765372446557691</v>
      </c>
      <c r="CY24" s="288">
        <v>1.7828704965101705</v>
      </c>
      <c r="CZ24" s="288">
        <v>1.7304064755174486</v>
      </c>
    </row>
    <row r="25" spans="1:104" ht="3" customHeight="1" x14ac:dyDescent="0.25">
      <c r="A25" s="305"/>
      <c r="B25" s="10"/>
      <c r="C25" s="306"/>
      <c r="D25" s="299"/>
      <c r="E25" s="286"/>
      <c r="F25" s="286"/>
      <c r="G25" s="286"/>
      <c r="H25" s="286"/>
      <c r="I25" s="286"/>
      <c r="J25" s="294"/>
      <c r="K25" s="289"/>
      <c r="L25" s="289"/>
      <c r="M25" s="295"/>
      <c r="N25" s="294"/>
      <c r="O25" s="289"/>
      <c r="P25" s="289"/>
      <c r="Q25" s="295"/>
      <c r="R25" s="294"/>
      <c r="S25" s="289"/>
      <c r="T25" s="289"/>
      <c r="U25" s="295"/>
      <c r="V25" s="294"/>
      <c r="W25" s="289"/>
      <c r="X25" s="289"/>
      <c r="Y25" s="295"/>
      <c r="Z25" s="294"/>
      <c r="AA25" s="289"/>
      <c r="AB25" s="289"/>
      <c r="AC25" s="295"/>
      <c r="AD25" s="294"/>
      <c r="AE25" s="289"/>
      <c r="AF25" s="289"/>
      <c r="AG25" s="295"/>
      <c r="AH25" s="294"/>
      <c r="AI25" s="289"/>
      <c r="AJ25" s="289"/>
      <c r="AK25" s="295"/>
      <c r="AL25" s="294"/>
      <c r="AM25" s="289"/>
      <c r="AN25" s="289"/>
      <c r="AO25" s="295"/>
      <c r="AP25" s="294"/>
      <c r="AQ25" s="289"/>
      <c r="AR25" s="289"/>
      <c r="AS25" s="295"/>
      <c r="AT25" s="294"/>
      <c r="AU25" s="289"/>
      <c r="AV25" s="289"/>
      <c r="AW25" s="295"/>
      <c r="AX25" s="294"/>
      <c r="AY25" s="289"/>
      <c r="AZ25" s="289"/>
      <c r="BA25" s="295"/>
      <c r="BB25" s="294"/>
      <c r="BC25" s="289"/>
      <c r="BD25" s="289"/>
      <c r="BE25" s="295"/>
      <c r="BF25" s="294"/>
      <c r="BG25" s="289"/>
      <c r="BH25" s="289"/>
      <c r="BI25" s="295"/>
      <c r="BJ25" s="294"/>
      <c r="BK25" s="289"/>
      <c r="BL25" s="289"/>
      <c r="BM25" s="295"/>
      <c r="BN25" s="294"/>
      <c r="BO25" s="289"/>
      <c r="BP25" s="289"/>
      <c r="BQ25" s="295"/>
      <c r="BR25" s="294"/>
      <c r="BS25" s="289"/>
      <c r="BT25" s="289"/>
      <c r="BU25" s="362"/>
      <c r="BV25" s="373"/>
      <c r="BW25" s="362"/>
      <c r="BX25" s="289"/>
      <c r="BY25" s="362"/>
      <c r="BZ25" s="409"/>
      <c r="CA25" s="289"/>
      <c r="CB25" s="289"/>
      <c r="CC25" s="410"/>
      <c r="CD25" s="396"/>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row>
    <row r="26" spans="1:104" ht="13" x14ac:dyDescent="0.3">
      <c r="A26" s="334" t="s">
        <v>71</v>
      </c>
      <c r="B26" s="309"/>
      <c r="C26" s="310"/>
      <c r="D26" s="311">
        <v>25.055647601862294</v>
      </c>
      <c r="E26" s="312">
        <v>29.206563462525143</v>
      </c>
      <c r="F26" s="312">
        <v>33.353351424093454</v>
      </c>
      <c r="G26" s="312">
        <v>42.295298933373971</v>
      </c>
      <c r="H26" s="312">
        <v>48.645422500380654</v>
      </c>
      <c r="I26" s="312">
        <v>52.749123686084943</v>
      </c>
      <c r="J26" s="313">
        <v>51.539696268626912</v>
      </c>
      <c r="K26" s="314">
        <v>53.633324109013323</v>
      </c>
      <c r="L26" s="314">
        <v>57.799386846925493</v>
      </c>
      <c r="M26" s="315">
        <v>59.487589709580277</v>
      </c>
      <c r="N26" s="313">
        <v>59.84013105496156</v>
      </c>
      <c r="O26" s="314">
        <v>58.000363597221032</v>
      </c>
      <c r="P26" s="314">
        <v>57.843678128842591</v>
      </c>
      <c r="Q26" s="315">
        <v>56.911433324844651</v>
      </c>
      <c r="R26" s="313">
        <v>55.194003724345762</v>
      </c>
      <c r="S26" s="314">
        <v>54.774478702228343</v>
      </c>
      <c r="T26" s="314">
        <v>52.846539093578173</v>
      </c>
      <c r="U26" s="315">
        <v>52.013554840680683</v>
      </c>
      <c r="V26" s="313">
        <v>52.945758089199416</v>
      </c>
      <c r="W26" s="314">
        <v>50.308498484890769</v>
      </c>
      <c r="X26" s="314">
        <v>49.528513890299699</v>
      </c>
      <c r="Y26" s="315">
        <v>50.438074192256394</v>
      </c>
      <c r="Z26" s="313">
        <v>50.399398364031967</v>
      </c>
      <c r="AA26" s="314">
        <v>51.315121641297274</v>
      </c>
      <c r="AB26" s="314">
        <v>48.891882412361234</v>
      </c>
      <c r="AC26" s="315">
        <v>47.757436776596847</v>
      </c>
      <c r="AD26" s="313">
        <v>47.894087214849471</v>
      </c>
      <c r="AE26" s="314">
        <v>46.480766699121261</v>
      </c>
      <c r="AF26" s="314">
        <v>45.236598099748917</v>
      </c>
      <c r="AG26" s="315">
        <v>44.058839622811711</v>
      </c>
      <c r="AH26" s="313">
        <v>42.037651085696815</v>
      </c>
      <c r="AI26" s="314">
        <v>41.562875980812763</v>
      </c>
      <c r="AJ26" s="314">
        <v>42.440518023529762</v>
      </c>
      <c r="AK26" s="315">
        <v>42.90181175270439</v>
      </c>
      <c r="AL26" s="313">
        <v>44.957251587871802</v>
      </c>
      <c r="AM26" s="314">
        <v>43.36131744459189</v>
      </c>
      <c r="AN26" s="314">
        <v>42.150749978618812</v>
      </c>
      <c r="AO26" s="315">
        <v>45.500259470273527</v>
      </c>
      <c r="AP26" s="313">
        <v>45.555455524148734</v>
      </c>
      <c r="AQ26" s="314">
        <v>45.084713167252424</v>
      </c>
      <c r="AR26" s="314">
        <v>44.115263502055612</v>
      </c>
      <c r="AS26" s="315">
        <v>46.113599258946138</v>
      </c>
      <c r="AT26" s="313">
        <v>43.541876078423293</v>
      </c>
      <c r="AU26" s="314">
        <v>41.196730053348148</v>
      </c>
      <c r="AV26" s="314">
        <v>42.228478047352567</v>
      </c>
      <c r="AW26" s="315">
        <v>42.918304294888188</v>
      </c>
      <c r="AX26" s="313">
        <v>40.494681592959175</v>
      </c>
      <c r="AY26" s="314">
        <v>39.549073603917876</v>
      </c>
      <c r="AZ26" s="314">
        <v>38.906928070401285</v>
      </c>
      <c r="BA26" s="315">
        <v>40.283129135099315</v>
      </c>
      <c r="BB26" s="313">
        <v>40.800490516207631</v>
      </c>
      <c r="BC26" s="314">
        <v>40.247926713312943</v>
      </c>
      <c r="BD26" s="314">
        <v>41.348337639493451</v>
      </c>
      <c r="BE26" s="315">
        <v>42.671724610706889</v>
      </c>
      <c r="BF26" s="313">
        <v>42.545720913900873</v>
      </c>
      <c r="BG26" s="314">
        <v>41.774562208727076</v>
      </c>
      <c r="BH26" s="314">
        <v>42.842936178750655</v>
      </c>
      <c r="BI26" s="315">
        <v>45.901321309714902</v>
      </c>
      <c r="BJ26" s="313">
        <v>47.038869380124417</v>
      </c>
      <c r="BK26" s="314">
        <v>47.268246230281868</v>
      </c>
      <c r="BL26" s="314">
        <v>51.587012796483293</v>
      </c>
      <c r="BM26" s="315">
        <v>50.847875532628137</v>
      </c>
      <c r="BN26" s="313">
        <v>51.485774182174957</v>
      </c>
      <c r="BO26" s="314">
        <v>50.958990155583137</v>
      </c>
      <c r="BP26" s="314">
        <v>51.115935455530433</v>
      </c>
      <c r="BQ26" s="315">
        <v>51.561947820801016</v>
      </c>
      <c r="BR26" s="313">
        <v>51.523179884720264</v>
      </c>
      <c r="BS26" s="314">
        <v>51.426379597606143</v>
      </c>
      <c r="BT26" s="314">
        <v>52.025983828911265</v>
      </c>
      <c r="BU26" s="363">
        <v>52.160950721386783</v>
      </c>
      <c r="BV26" s="374">
        <v>51.125061025914071</v>
      </c>
      <c r="BW26" s="363">
        <v>52.950260634204412</v>
      </c>
      <c r="BX26" s="314">
        <v>53.829577130983715</v>
      </c>
      <c r="BY26" s="363">
        <v>54.812685030098876</v>
      </c>
      <c r="BZ26" s="411">
        <v>55.691562496548208</v>
      </c>
      <c r="CA26" s="314">
        <v>58.049611235298528</v>
      </c>
      <c r="CB26" s="314">
        <v>58.390114737819637</v>
      </c>
      <c r="CC26" s="412">
        <v>55.65535770611779</v>
      </c>
      <c r="CD26" s="397">
        <v>62.167942396075333</v>
      </c>
      <c r="CE26" s="314">
        <v>66.926017999106293</v>
      </c>
      <c r="CF26" s="314">
        <v>72.524880806329818</v>
      </c>
      <c r="CG26" s="314">
        <v>71.392424616316731</v>
      </c>
      <c r="CH26" s="314">
        <v>74.021274884742965</v>
      </c>
      <c r="CI26" s="314">
        <v>72.949027344596814</v>
      </c>
      <c r="CJ26" s="314">
        <v>67.376463743318922</v>
      </c>
      <c r="CK26" s="314">
        <v>69.445665790746304</v>
      </c>
      <c r="CL26" s="314">
        <v>66.983863837344643</v>
      </c>
      <c r="CM26" s="314">
        <v>65.788500076085398</v>
      </c>
      <c r="CN26" s="314">
        <v>66.456066058150157</v>
      </c>
      <c r="CO26" s="314">
        <v>67.837680073454976</v>
      </c>
      <c r="CP26" s="314">
        <v>66.820570162674855</v>
      </c>
      <c r="CQ26" s="314">
        <v>64.555339405455072</v>
      </c>
      <c r="CR26" s="314">
        <v>63.652016192568013</v>
      </c>
      <c r="CS26" s="314">
        <v>62.778043265321926</v>
      </c>
      <c r="CT26" s="314">
        <v>63.854417332033265</v>
      </c>
      <c r="CU26" s="314">
        <v>65.698976417573803</v>
      </c>
      <c r="CV26" s="314">
        <v>66.334539366164094</v>
      </c>
      <c r="CW26" s="314">
        <v>67.583900820564523</v>
      </c>
      <c r="CX26" s="314">
        <v>66.627329223044782</v>
      </c>
      <c r="CY26" s="314">
        <v>67.401463293836642</v>
      </c>
      <c r="CZ26" s="314">
        <v>70.374133674302655</v>
      </c>
    </row>
    <row r="27" spans="1:104" ht="13.5" customHeight="1" x14ac:dyDescent="0.3">
      <c r="A27" s="259" t="s">
        <v>80</v>
      </c>
      <c r="B27" s="222"/>
      <c r="C27" s="223"/>
      <c r="D27" s="316">
        <v>23.291419337803354</v>
      </c>
      <c r="E27" s="317">
        <v>27.235818919282277</v>
      </c>
      <c r="F27" s="317">
        <v>31.423996329939008</v>
      </c>
      <c r="G27" s="317">
        <v>39.732532570078369</v>
      </c>
      <c r="H27" s="317">
        <v>46.683183585426683</v>
      </c>
      <c r="I27" s="317">
        <v>51.323651916026414</v>
      </c>
      <c r="J27" s="318">
        <v>49.812771258710349</v>
      </c>
      <c r="K27" s="319">
        <v>52.006404193105524</v>
      </c>
      <c r="L27" s="319">
        <v>56.414279169280981</v>
      </c>
      <c r="M27" s="320">
        <v>57.804522662437108</v>
      </c>
      <c r="N27" s="318">
        <v>57.958941064442783</v>
      </c>
      <c r="O27" s="319">
        <v>56.036453305397075</v>
      </c>
      <c r="P27" s="319">
        <v>56.018442682275804</v>
      </c>
      <c r="Q27" s="320">
        <v>55.601423109552563</v>
      </c>
      <c r="R27" s="318">
        <v>53.479845498298964</v>
      </c>
      <c r="S27" s="319">
        <v>52.692347933620646</v>
      </c>
      <c r="T27" s="319">
        <v>51.152739128326076</v>
      </c>
      <c r="U27" s="320">
        <v>50.226456462127445</v>
      </c>
      <c r="V27" s="318">
        <v>50.248875919546457</v>
      </c>
      <c r="W27" s="319">
        <v>48.046480391248494</v>
      </c>
      <c r="X27" s="319">
        <v>47.693934675117248</v>
      </c>
      <c r="Y27" s="320">
        <v>49.04208297441275</v>
      </c>
      <c r="Z27" s="318">
        <v>48.045261483809995</v>
      </c>
      <c r="AA27" s="319">
        <v>48.918586027971209</v>
      </c>
      <c r="AB27" s="319">
        <v>46.971509066386382</v>
      </c>
      <c r="AC27" s="320">
        <v>46.187588714207557</v>
      </c>
      <c r="AD27" s="318">
        <v>45.483508000736514</v>
      </c>
      <c r="AE27" s="319">
        <v>43.928756316965739</v>
      </c>
      <c r="AF27" s="319">
        <v>43.124209079703277</v>
      </c>
      <c r="AG27" s="320">
        <v>43.01450549834685</v>
      </c>
      <c r="AH27" s="318">
        <v>41.111506291350992</v>
      </c>
      <c r="AI27" s="319">
        <v>40.619390997925045</v>
      </c>
      <c r="AJ27" s="319">
        <v>41.504222244175985</v>
      </c>
      <c r="AK27" s="320">
        <v>41.785005299686226</v>
      </c>
      <c r="AL27" s="318">
        <v>44.151577785579939</v>
      </c>
      <c r="AM27" s="319">
        <v>42.589878809461702</v>
      </c>
      <c r="AN27" s="319">
        <v>41.446394453368789</v>
      </c>
      <c r="AO27" s="320">
        <v>44.143715192463233</v>
      </c>
      <c r="AP27" s="318">
        <v>45.21957455497796</v>
      </c>
      <c r="AQ27" s="319">
        <v>44.723473312744474</v>
      </c>
      <c r="AR27" s="319">
        <v>43.811536987496382</v>
      </c>
      <c r="AS27" s="320">
        <v>44.958544198014771</v>
      </c>
      <c r="AT27" s="318">
        <v>43.006907406525769</v>
      </c>
      <c r="AU27" s="319">
        <v>40.913618319332627</v>
      </c>
      <c r="AV27" s="319">
        <v>41.986272641794784</v>
      </c>
      <c r="AW27" s="320">
        <v>41.315947953129147</v>
      </c>
      <c r="AX27" s="318">
        <v>39.835471965629118</v>
      </c>
      <c r="AY27" s="319">
        <v>39.008118588723214</v>
      </c>
      <c r="AZ27" s="319">
        <v>38.386688779484096</v>
      </c>
      <c r="BA27" s="320">
        <v>38.536138114851489</v>
      </c>
      <c r="BB27" s="318">
        <v>39.428261386494675</v>
      </c>
      <c r="BC27" s="319">
        <v>39.141877209299416</v>
      </c>
      <c r="BD27" s="319">
        <v>40.386225193600104</v>
      </c>
      <c r="BE27" s="320">
        <v>40.945912855654797</v>
      </c>
      <c r="BF27" s="318">
        <v>41.425962191797275</v>
      </c>
      <c r="BG27" s="319">
        <v>40.955875594451356</v>
      </c>
      <c r="BH27" s="319">
        <v>42.030676343702027</v>
      </c>
      <c r="BI27" s="320">
        <v>44.557629807298142</v>
      </c>
      <c r="BJ27" s="318">
        <v>46.071685333413711</v>
      </c>
      <c r="BK27" s="319">
        <v>46.319054252732712</v>
      </c>
      <c r="BL27" s="319">
        <v>50.742151430933291</v>
      </c>
      <c r="BM27" s="320">
        <v>49.86264303263895</v>
      </c>
      <c r="BN27" s="318">
        <v>50.633940022077908</v>
      </c>
      <c r="BO27" s="319">
        <v>50.142303431144896</v>
      </c>
      <c r="BP27" s="319">
        <v>50.297200345888214</v>
      </c>
      <c r="BQ27" s="320">
        <v>50.915700978898705</v>
      </c>
      <c r="BR27" s="318">
        <v>51.018864922259112</v>
      </c>
      <c r="BS27" s="319">
        <v>50.879058315668232</v>
      </c>
      <c r="BT27" s="319">
        <v>51.302726237499641</v>
      </c>
      <c r="BU27" s="364">
        <v>51.74767176262344</v>
      </c>
      <c r="BV27" s="375">
        <v>51.044761694566589</v>
      </c>
      <c r="BW27" s="364">
        <v>52.877152895109738</v>
      </c>
      <c r="BX27" s="319">
        <v>53.734045698306495</v>
      </c>
      <c r="BY27" s="364">
        <v>54.727984511605335</v>
      </c>
      <c r="BZ27" s="413">
        <v>55.402880591897009</v>
      </c>
      <c r="CA27" s="319">
        <v>57.709246440396676</v>
      </c>
      <c r="CB27" s="319">
        <v>58.01311596033122</v>
      </c>
      <c r="CC27" s="414">
        <v>55.627990308029993</v>
      </c>
      <c r="CD27" s="398">
        <v>61.811743530229521</v>
      </c>
      <c r="CE27" s="319">
        <v>66.265548129872343</v>
      </c>
      <c r="CF27" s="319">
        <v>71.139075434757871</v>
      </c>
      <c r="CG27" s="319">
        <v>71.376519676812478</v>
      </c>
      <c r="CH27" s="319">
        <v>73.388807405938934</v>
      </c>
      <c r="CI27" s="319">
        <v>72.292590365695332</v>
      </c>
      <c r="CJ27" s="319">
        <v>66.864734177915636</v>
      </c>
      <c r="CK27" s="319">
        <v>69.412209528813975</v>
      </c>
      <c r="CL27" s="319">
        <v>66.576192198523316</v>
      </c>
      <c r="CM27" s="319">
        <v>65.30860961125137</v>
      </c>
      <c r="CN27" s="319">
        <v>66.150995245926694</v>
      </c>
      <c r="CO27" s="319">
        <v>67.818884883803946</v>
      </c>
      <c r="CP27" s="319">
        <v>66.535612015406002</v>
      </c>
      <c r="CQ27" s="319">
        <v>64.243419246032005</v>
      </c>
      <c r="CR27" s="319">
        <v>63.353303634224368</v>
      </c>
      <c r="CS27" s="319">
        <v>62.759381539935141</v>
      </c>
      <c r="CT27" s="319">
        <v>63.574341958192939</v>
      </c>
      <c r="CU27" s="319">
        <v>65.387567919266303</v>
      </c>
      <c r="CV27" s="319">
        <v>66.094940259000396</v>
      </c>
      <c r="CW27" s="319">
        <v>67.559856566394984</v>
      </c>
      <c r="CX27" s="319">
        <v>66.258975847685761</v>
      </c>
      <c r="CY27" s="319">
        <v>67.190674291553449</v>
      </c>
      <c r="CZ27" s="319">
        <v>70.271918801745073</v>
      </c>
    </row>
    <row r="28" spans="1:104" ht="13" x14ac:dyDescent="0.3">
      <c r="A28" s="305"/>
      <c r="B28" s="8" t="s">
        <v>4</v>
      </c>
      <c r="C28" s="307" t="s">
        <v>21</v>
      </c>
      <c r="D28" s="298">
        <v>1.6013864451438955</v>
      </c>
      <c r="E28" s="285">
        <v>1.8884840699043406</v>
      </c>
      <c r="F28" s="285">
        <v>2.2293531125725909</v>
      </c>
      <c r="G28" s="285">
        <v>2.9558780502803828</v>
      </c>
      <c r="H28" s="285">
        <v>3.7197750566270664</v>
      </c>
      <c r="I28" s="285">
        <v>3.9724144025552093</v>
      </c>
      <c r="J28" s="292">
        <v>3.8915642721874319</v>
      </c>
      <c r="K28" s="288">
        <v>3.9735137602520969</v>
      </c>
      <c r="L28" s="288">
        <v>4.5863267966116279</v>
      </c>
      <c r="M28" s="293">
        <v>4.7065942477950014</v>
      </c>
      <c r="N28" s="292">
        <v>4.4947264622280869</v>
      </c>
      <c r="O28" s="288">
        <v>4.2429820298078837</v>
      </c>
      <c r="P28" s="288">
        <v>4.2466452917586928</v>
      </c>
      <c r="Q28" s="293">
        <v>4.1067929035969968</v>
      </c>
      <c r="R28" s="292">
        <v>3.8372705335801589</v>
      </c>
      <c r="S28" s="288">
        <v>3.8230661051196759</v>
      </c>
      <c r="T28" s="288">
        <v>3.7078744265179928</v>
      </c>
      <c r="U28" s="293">
        <v>3.5432686831736624</v>
      </c>
      <c r="V28" s="292">
        <v>3.472826209720957</v>
      </c>
      <c r="W28" s="288">
        <v>3.4364726425475758</v>
      </c>
      <c r="X28" s="288">
        <v>3.3682247421122815</v>
      </c>
      <c r="Y28" s="293">
        <v>3.3215334994289232</v>
      </c>
      <c r="Z28" s="292">
        <v>3.2906114536389328</v>
      </c>
      <c r="AA28" s="288">
        <v>3.3316541353256515</v>
      </c>
      <c r="AB28" s="288">
        <v>3.2821457892935899</v>
      </c>
      <c r="AC28" s="293">
        <v>3.2446631503254131</v>
      </c>
      <c r="AD28" s="292">
        <v>3.1146122820303059</v>
      </c>
      <c r="AE28" s="288">
        <v>3.3954792991519134</v>
      </c>
      <c r="AF28" s="288">
        <v>2.9551622842137606</v>
      </c>
      <c r="AG28" s="293">
        <v>2.8778330156396721</v>
      </c>
      <c r="AH28" s="292">
        <v>2.8024588098538734</v>
      </c>
      <c r="AI28" s="288">
        <v>2.7553483356526964</v>
      </c>
      <c r="AJ28" s="288">
        <v>2.8553119573600716</v>
      </c>
      <c r="AK28" s="293">
        <v>2.4254271636440214</v>
      </c>
      <c r="AL28" s="292">
        <v>2.4207136082373975</v>
      </c>
      <c r="AM28" s="288">
        <v>2.3977821153651564</v>
      </c>
      <c r="AN28" s="288">
        <v>2.3893144822722112</v>
      </c>
      <c r="AO28" s="293">
        <v>2.3686733121770849</v>
      </c>
      <c r="AP28" s="292">
        <v>2.3244912505406563</v>
      </c>
      <c r="AQ28" s="288">
        <v>2.2077774389025606</v>
      </c>
      <c r="AR28" s="288">
        <v>2.2669096091404795</v>
      </c>
      <c r="AS28" s="293">
        <v>2.2240260962302449</v>
      </c>
      <c r="AT28" s="292">
        <v>1.7831225895039757</v>
      </c>
      <c r="AU28" s="288">
        <v>1.7331033553349529</v>
      </c>
      <c r="AV28" s="288">
        <v>1.6750974973061259</v>
      </c>
      <c r="AW28" s="293">
        <v>1.246078125990971</v>
      </c>
      <c r="AX28" s="292">
        <v>1.2166432393131592</v>
      </c>
      <c r="AY28" s="288">
        <v>1.2033419933187088</v>
      </c>
      <c r="AZ28" s="288">
        <v>1.1943971806219624</v>
      </c>
      <c r="BA28" s="293">
        <v>1.1664448681786266</v>
      </c>
      <c r="BB28" s="292">
        <v>1.1543756289506624</v>
      </c>
      <c r="BC28" s="288">
        <v>1.1385959947289079</v>
      </c>
      <c r="BD28" s="288">
        <v>1.1239371921112007</v>
      </c>
      <c r="BE28" s="293">
        <v>1.0959945997230052</v>
      </c>
      <c r="BF28" s="292">
        <v>1.0683676226213543</v>
      </c>
      <c r="BG28" s="288">
        <v>1.0571473606586188</v>
      </c>
      <c r="BH28" s="288">
        <v>0.98555263479576227</v>
      </c>
      <c r="BI28" s="293">
        <v>0.97536576288204413</v>
      </c>
      <c r="BJ28" s="292">
        <v>0.9702793226598907</v>
      </c>
      <c r="BK28" s="288">
        <v>0.96536116632323243</v>
      </c>
      <c r="BL28" s="288">
        <v>0.99504843692380751</v>
      </c>
      <c r="BM28" s="293">
        <v>0.98826503150891087</v>
      </c>
      <c r="BN28" s="292">
        <v>0.96906171800914609</v>
      </c>
      <c r="BO28" s="288">
        <v>0.93985499033518649</v>
      </c>
      <c r="BP28" s="288">
        <v>0.93309147497446854</v>
      </c>
      <c r="BQ28" s="293">
        <v>0.92974647260535648</v>
      </c>
      <c r="BR28" s="292">
        <v>1.0046898140203169</v>
      </c>
      <c r="BS28" s="288">
        <v>0.88987487544332589</v>
      </c>
      <c r="BT28" s="288">
        <v>0.87714253214026794</v>
      </c>
      <c r="BU28" s="361">
        <v>0.86304548784448387</v>
      </c>
      <c r="BV28" s="372">
        <v>0.85074295747199391</v>
      </c>
      <c r="BW28" s="361">
        <v>0.83327492444606654</v>
      </c>
      <c r="BX28" s="288">
        <v>0.80076860635752012</v>
      </c>
      <c r="BY28" s="361">
        <v>0.77037005954872639</v>
      </c>
      <c r="BZ28" s="407">
        <v>0.73001713785427047</v>
      </c>
      <c r="CA28" s="288">
        <v>0.73068067922670188</v>
      </c>
      <c r="CB28" s="288">
        <v>0.71874186569804144</v>
      </c>
      <c r="CC28" s="408">
        <v>0.71920971464635852</v>
      </c>
      <c r="CD28" s="395">
        <v>0.71240999581917153</v>
      </c>
      <c r="CE28" s="288">
        <v>0.74539574522814556</v>
      </c>
      <c r="CF28" s="288">
        <v>0.76289160464042538</v>
      </c>
      <c r="CG28" s="288">
        <v>0.76918909738718277</v>
      </c>
      <c r="CH28" s="288">
        <v>0.76061543237555118</v>
      </c>
      <c r="CI28" s="288">
        <v>0.72273081763399816</v>
      </c>
      <c r="CJ28" s="288">
        <v>0.65183515633159295</v>
      </c>
      <c r="CK28" s="288">
        <v>0.65515791460753092</v>
      </c>
      <c r="CL28" s="288">
        <v>0.62468374738575083</v>
      </c>
      <c r="CM28" s="288">
        <v>0.5914131470198184</v>
      </c>
      <c r="CN28" s="288">
        <v>0.56547195197009925</v>
      </c>
      <c r="CO28" s="288">
        <v>0.52695129821448439</v>
      </c>
      <c r="CP28" s="288">
        <v>0.50971591992424004</v>
      </c>
      <c r="CQ28" s="288">
        <v>0.50033871345137837</v>
      </c>
      <c r="CR28" s="288">
        <v>0.49527800822547946</v>
      </c>
      <c r="CS28" s="288">
        <v>0.47749627952888901</v>
      </c>
      <c r="CT28" s="288">
        <v>0.46767413699186228</v>
      </c>
      <c r="CU28" s="288">
        <v>0.45937310133001624</v>
      </c>
      <c r="CV28" s="288">
        <v>0.44936319948927267</v>
      </c>
      <c r="CW28" s="288">
        <v>0.42877224126823033</v>
      </c>
      <c r="CX28" s="288">
        <v>0.41772400380485675</v>
      </c>
      <c r="CY28" s="288">
        <v>0.40808963691672789</v>
      </c>
      <c r="CZ28" s="288">
        <v>0.39831206435727773</v>
      </c>
    </row>
    <row r="29" spans="1:104" ht="13" x14ac:dyDescent="0.3">
      <c r="A29" s="305"/>
      <c r="B29" s="8" t="s">
        <v>4</v>
      </c>
      <c r="C29" s="307" t="s">
        <v>52</v>
      </c>
      <c r="D29" s="298">
        <v>0</v>
      </c>
      <c r="E29" s="285">
        <v>0</v>
      </c>
      <c r="F29" s="285">
        <v>0</v>
      </c>
      <c r="G29" s="285">
        <v>0</v>
      </c>
      <c r="H29" s="285">
        <v>0</v>
      </c>
      <c r="I29" s="285">
        <v>0</v>
      </c>
      <c r="J29" s="292">
        <v>0</v>
      </c>
      <c r="K29" s="288">
        <v>0</v>
      </c>
      <c r="L29" s="288">
        <v>0</v>
      </c>
      <c r="M29" s="293">
        <v>0</v>
      </c>
      <c r="N29" s="292">
        <v>0</v>
      </c>
      <c r="O29" s="288">
        <v>0</v>
      </c>
      <c r="P29" s="288">
        <v>0</v>
      </c>
      <c r="Q29" s="293">
        <v>0</v>
      </c>
      <c r="R29" s="292">
        <v>0</v>
      </c>
      <c r="S29" s="288">
        <v>0</v>
      </c>
      <c r="T29" s="288">
        <v>0</v>
      </c>
      <c r="U29" s="293">
        <v>0</v>
      </c>
      <c r="V29" s="292">
        <v>0</v>
      </c>
      <c r="W29" s="288">
        <v>0</v>
      </c>
      <c r="X29" s="288">
        <v>0</v>
      </c>
      <c r="Y29" s="293">
        <v>0</v>
      </c>
      <c r="Z29" s="292">
        <v>0</v>
      </c>
      <c r="AA29" s="288">
        <v>0</v>
      </c>
      <c r="AB29" s="288">
        <v>0</v>
      </c>
      <c r="AC29" s="293">
        <v>0</v>
      </c>
      <c r="AD29" s="292">
        <v>0</v>
      </c>
      <c r="AE29" s="288">
        <v>0</v>
      </c>
      <c r="AF29" s="288">
        <v>0</v>
      </c>
      <c r="AG29" s="293">
        <v>0</v>
      </c>
      <c r="AH29" s="292">
        <v>0</v>
      </c>
      <c r="AI29" s="288">
        <v>0</v>
      </c>
      <c r="AJ29" s="288">
        <v>0</v>
      </c>
      <c r="AK29" s="293">
        <v>0</v>
      </c>
      <c r="AL29" s="292">
        <v>0</v>
      </c>
      <c r="AM29" s="288">
        <v>0</v>
      </c>
      <c r="AN29" s="288">
        <v>0</v>
      </c>
      <c r="AO29" s="293">
        <v>0</v>
      </c>
      <c r="AP29" s="292">
        <v>0</v>
      </c>
      <c r="AQ29" s="288">
        <v>0</v>
      </c>
      <c r="AR29" s="288">
        <v>0</v>
      </c>
      <c r="AS29" s="293">
        <v>0</v>
      </c>
      <c r="AT29" s="292">
        <v>0</v>
      </c>
      <c r="AU29" s="288">
        <v>0</v>
      </c>
      <c r="AV29" s="288">
        <v>0</v>
      </c>
      <c r="AW29" s="293">
        <v>0.27077031063466139</v>
      </c>
      <c r="AX29" s="292">
        <v>0.2637785219795698</v>
      </c>
      <c r="AY29" s="288">
        <v>0.25839215819275235</v>
      </c>
      <c r="AZ29" s="288">
        <v>0.2547380475453736</v>
      </c>
      <c r="BA29" s="293">
        <v>0.25147942710365068</v>
      </c>
      <c r="BB29" s="292">
        <v>0.24888234394465619</v>
      </c>
      <c r="BC29" s="288">
        <v>0.43033286423406447</v>
      </c>
      <c r="BD29" s="288">
        <v>0.42057475079056283</v>
      </c>
      <c r="BE29" s="293">
        <v>0.4129494396637412</v>
      </c>
      <c r="BF29" s="292">
        <v>0.17429762493388753</v>
      </c>
      <c r="BG29" s="288">
        <v>0.10598461600854366</v>
      </c>
      <c r="BH29" s="288">
        <v>0.10435324811819228</v>
      </c>
      <c r="BI29" s="293">
        <v>0.10272346169539247</v>
      </c>
      <c r="BJ29" s="292">
        <v>0.10170099016939343</v>
      </c>
      <c r="BK29" s="288">
        <v>0.10067681009259877</v>
      </c>
      <c r="BL29" s="288">
        <v>9.8970035585398991E-2</v>
      </c>
      <c r="BM29" s="293">
        <v>0.22579059296118148</v>
      </c>
      <c r="BN29" s="292">
        <v>0.22174692124739218</v>
      </c>
      <c r="BO29" s="288">
        <v>0.1236666118382619</v>
      </c>
      <c r="BP29" s="288">
        <v>0.12184816105673876</v>
      </c>
      <c r="BQ29" s="293">
        <v>0.11961822835382886</v>
      </c>
      <c r="BR29" s="292">
        <v>8.1034740422021662E-2</v>
      </c>
      <c r="BS29" s="288">
        <v>7.9856209049303684E-2</v>
      </c>
      <c r="BT29" s="288">
        <v>7.851786587523242E-2</v>
      </c>
      <c r="BU29" s="361">
        <v>6.8537737745132654E-9</v>
      </c>
      <c r="BV29" s="372">
        <v>6.821321199317462E-9</v>
      </c>
      <c r="BW29" s="361">
        <v>6.7528350815942633E-9</v>
      </c>
      <c r="BX29" s="288">
        <v>5.5184687488406798E-9</v>
      </c>
      <c r="BY29" s="361">
        <v>5.476867070058343E-9</v>
      </c>
      <c r="BZ29" s="407">
        <v>0</v>
      </c>
      <c r="CA29" s="288">
        <v>0</v>
      </c>
      <c r="CB29" s="288">
        <v>0</v>
      </c>
      <c r="CC29" s="408">
        <v>0</v>
      </c>
      <c r="CD29" s="395">
        <v>1.3623318750198561E-10</v>
      </c>
      <c r="CE29" s="288">
        <v>0</v>
      </c>
      <c r="CF29" s="288">
        <v>0</v>
      </c>
      <c r="CG29" s="288">
        <v>0</v>
      </c>
      <c r="CH29" s="288">
        <v>0</v>
      </c>
      <c r="CI29" s="288">
        <v>0</v>
      </c>
      <c r="CJ29" s="288">
        <v>0</v>
      </c>
      <c r="CK29" s="288">
        <v>0</v>
      </c>
      <c r="CL29" s="288">
        <v>0</v>
      </c>
      <c r="CM29" s="288">
        <v>0</v>
      </c>
      <c r="CN29" s="288">
        <v>0</v>
      </c>
      <c r="CO29" s="288">
        <v>0</v>
      </c>
      <c r="CP29" s="288">
        <v>0</v>
      </c>
      <c r="CQ29" s="288">
        <v>0</v>
      </c>
      <c r="CR29" s="288">
        <v>0</v>
      </c>
      <c r="CS29" s="288">
        <v>0</v>
      </c>
      <c r="CT29" s="288">
        <v>0</v>
      </c>
      <c r="CU29" s="288">
        <v>0</v>
      </c>
      <c r="CV29" s="288">
        <v>0</v>
      </c>
      <c r="CW29" s="288">
        <v>0</v>
      </c>
      <c r="CX29" s="288">
        <v>0</v>
      </c>
      <c r="CY29" s="288">
        <v>0</v>
      </c>
      <c r="CZ29" s="288">
        <v>0</v>
      </c>
    </row>
    <row r="30" spans="1:104" ht="13" x14ac:dyDescent="0.3">
      <c r="A30" s="305"/>
      <c r="B30" s="8" t="s">
        <v>4</v>
      </c>
      <c r="C30" s="307" t="s">
        <v>22</v>
      </c>
      <c r="D30" s="298">
        <v>4.2666862381177516E-3</v>
      </c>
      <c r="E30" s="285">
        <v>3.3016621530847492E-3</v>
      </c>
      <c r="F30" s="285">
        <v>2.6679455933549486E-3</v>
      </c>
      <c r="G30" s="285">
        <v>5.9619763872776989E-2</v>
      </c>
      <c r="H30" s="285">
        <v>0.67324207268658398</v>
      </c>
      <c r="I30" s="285">
        <v>0.66773998896990672</v>
      </c>
      <c r="J30" s="292">
        <v>5.1794566288523206E-2</v>
      </c>
      <c r="K30" s="288">
        <v>1.6091818908579313E-2</v>
      </c>
      <c r="L30" s="288">
        <v>0.57049924090605852</v>
      </c>
      <c r="M30" s="293">
        <v>1.2442349008201665</v>
      </c>
      <c r="N30" s="292">
        <v>0.94375128172514355</v>
      </c>
      <c r="O30" s="288">
        <v>1.0581328658114921</v>
      </c>
      <c r="P30" s="288">
        <v>0.65934353548164548</v>
      </c>
      <c r="Q30" s="293">
        <v>1.1716553987602689</v>
      </c>
      <c r="R30" s="292">
        <v>0.25102637518687948</v>
      </c>
      <c r="S30" s="288">
        <v>1.1177238681057977</v>
      </c>
      <c r="T30" s="288">
        <v>0.208564386667004</v>
      </c>
      <c r="U30" s="293">
        <v>1.2785072006242852</v>
      </c>
      <c r="V30" s="292">
        <v>0.67033651599499633</v>
      </c>
      <c r="W30" s="288">
        <v>2.7783651311861054E-2</v>
      </c>
      <c r="X30" s="288">
        <v>0.72416831663149039</v>
      </c>
      <c r="Y30" s="293">
        <v>1.1152273359411524</v>
      </c>
      <c r="Z30" s="292">
        <v>2.5116996122744165E-2</v>
      </c>
      <c r="AA30" s="288">
        <v>2.3919069126109777E-2</v>
      </c>
      <c r="AB30" s="288">
        <v>3.0307309601659845E-2</v>
      </c>
      <c r="AC30" s="293">
        <v>0.53015691659416575</v>
      </c>
      <c r="AD30" s="292">
        <v>1.113624103110904</v>
      </c>
      <c r="AE30" s="288">
        <v>2.6026711884792365E-2</v>
      </c>
      <c r="AF30" s="288">
        <v>1.7656463018223014E-2</v>
      </c>
      <c r="AG30" s="293">
        <v>1.6098953690989879</v>
      </c>
      <c r="AH30" s="292">
        <v>0.34611276503874733</v>
      </c>
      <c r="AI30" s="288">
        <v>0.15896244454220099</v>
      </c>
      <c r="AJ30" s="288">
        <v>0.77337512541913578</v>
      </c>
      <c r="AK30" s="293">
        <v>1.094853797372596</v>
      </c>
      <c r="AL30" s="292">
        <v>0.1726270157363162</v>
      </c>
      <c r="AM30" s="288">
        <v>2.3626083032306677E-2</v>
      </c>
      <c r="AN30" s="288">
        <v>0.10948735322970499</v>
      </c>
      <c r="AO30" s="293">
        <v>1.2371878071586788</v>
      </c>
      <c r="AP30" s="292">
        <v>0.7830508474576271</v>
      </c>
      <c r="AQ30" s="288">
        <v>8.5703073403715649E-2</v>
      </c>
      <c r="AR30" s="288">
        <v>3.9895192826765333E-2</v>
      </c>
      <c r="AS30" s="293">
        <v>1.4702606330184171</v>
      </c>
      <c r="AT30" s="292">
        <v>3.4048099412594401E-2</v>
      </c>
      <c r="AU30" s="288">
        <v>4.0657017401203449E-2</v>
      </c>
      <c r="AV30" s="288">
        <v>4.7995718848771678E-2</v>
      </c>
      <c r="AW30" s="293">
        <v>0.34600976054201543</v>
      </c>
      <c r="AX30" s="292">
        <v>5.7913447722884155E-2</v>
      </c>
      <c r="AY30" s="288">
        <v>5.7372159025215932E-2</v>
      </c>
      <c r="AZ30" s="288">
        <v>5.5989373569489749E-2</v>
      </c>
      <c r="BA30" s="293">
        <v>0.56423928895077036</v>
      </c>
      <c r="BB30" s="292">
        <v>0.68921084009069544</v>
      </c>
      <c r="BC30" s="288">
        <v>4.4845143430033256E-2</v>
      </c>
      <c r="BD30" s="288">
        <v>4.4317001587971694E-2</v>
      </c>
      <c r="BE30" s="293">
        <v>0.87706527020990266</v>
      </c>
      <c r="BF30" s="292">
        <v>0.21487410897089135</v>
      </c>
      <c r="BG30" s="288">
        <v>0.42488475524853664</v>
      </c>
      <c r="BH30" s="288">
        <v>0.7405178245191667</v>
      </c>
      <c r="BI30" s="293">
        <v>0.76654568143001145</v>
      </c>
      <c r="BJ30" s="292">
        <v>0.45630978505605574</v>
      </c>
      <c r="BK30" s="288">
        <v>1.9398467649522359E-2</v>
      </c>
      <c r="BL30" s="288">
        <v>0.92069569961456665</v>
      </c>
      <c r="BM30" s="293">
        <v>1.455586167644058</v>
      </c>
      <c r="BN30" s="292">
        <v>1.0193234533487436</v>
      </c>
      <c r="BO30" s="288">
        <v>1.5338029096175367</v>
      </c>
      <c r="BP30" s="288">
        <v>1.337945031333508</v>
      </c>
      <c r="BQ30" s="293">
        <v>1.3878501751599361</v>
      </c>
      <c r="BR30" s="292">
        <v>0.91926795658759353</v>
      </c>
      <c r="BS30" s="288">
        <v>0.79367127958170658</v>
      </c>
      <c r="BT30" s="288">
        <v>0.92205460602469336</v>
      </c>
      <c r="BU30" s="361">
        <v>1.4777217315917612</v>
      </c>
      <c r="BV30" s="372">
        <v>1.3554545337912101</v>
      </c>
      <c r="BW30" s="361">
        <v>1.3811733987053731</v>
      </c>
      <c r="BX30" s="288">
        <v>1.3164728626251552</v>
      </c>
      <c r="BY30" s="361">
        <v>1.6349612418011503</v>
      </c>
      <c r="BZ30" s="407">
        <v>1.4925536649632076</v>
      </c>
      <c r="CA30" s="288">
        <v>1.5174224572649782</v>
      </c>
      <c r="CB30" s="288">
        <v>1.8803754210404866</v>
      </c>
      <c r="CC30" s="408">
        <v>1.6798922333284279</v>
      </c>
      <c r="CD30" s="395">
        <v>2.731670899714723</v>
      </c>
      <c r="CE30" s="288">
        <v>2.4596570496379622</v>
      </c>
      <c r="CF30" s="288">
        <v>2.7473107569721114</v>
      </c>
      <c r="CG30" s="288">
        <v>2.7406877709139565</v>
      </c>
      <c r="CH30" s="288">
        <v>2.5768986749781999</v>
      </c>
      <c r="CI30" s="288">
        <v>2.4463771906879415</v>
      </c>
      <c r="CJ30" s="288">
        <v>1.7608084290737978</v>
      </c>
      <c r="CK30" s="288">
        <v>2.3411205784842624</v>
      </c>
      <c r="CL30" s="288">
        <v>2.015285605822803</v>
      </c>
      <c r="CM30" s="288">
        <v>1.967414556005646</v>
      </c>
      <c r="CN30" s="288">
        <v>2.044534235343912</v>
      </c>
      <c r="CO30" s="288">
        <v>2.9268020874562191</v>
      </c>
      <c r="CP30" s="288">
        <v>3.0731671231947528</v>
      </c>
      <c r="CQ30" s="288">
        <v>3.1006037536382047</v>
      </c>
      <c r="CR30" s="288">
        <v>2.7648190266890911</v>
      </c>
      <c r="CS30" s="288">
        <v>2.8929200221214719</v>
      </c>
      <c r="CT30" s="288">
        <v>3.2569617004503373</v>
      </c>
      <c r="CU30" s="288">
        <v>3.201281196589445</v>
      </c>
      <c r="CV30" s="288">
        <v>3.1322177045921764</v>
      </c>
      <c r="CW30" s="288">
        <v>3.6908316521185829</v>
      </c>
      <c r="CX30" s="288">
        <v>2.5750045937519093</v>
      </c>
      <c r="CY30" s="288">
        <v>3.0800407199205786</v>
      </c>
      <c r="CZ30" s="288">
        <v>3.5578960943165572</v>
      </c>
    </row>
    <row r="31" spans="1:104" ht="13" x14ac:dyDescent="0.3">
      <c r="A31" s="305"/>
      <c r="B31" s="8" t="s">
        <v>4</v>
      </c>
      <c r="C31" s="307" t="s">
        <v>63</v>
      </c>
      <c r="D31" s="298">
        <v>0</v>
      </c>
      <c r="E31" s="285">
        <v>0</v>
      </c>
      <c r="F31" s="285">
        <v>0</v>
      </c>
      <c r="G31" s="285">
        <v>6.8785443374129326E-2</v>
      </c>
      <c r="H31" s="285">
        <v>0.376665168536085</v>
      </c>
      <c r="I31" s="285">
        <v>0.22310602923744541</v>
      </c>
      <c r="J31" s="292">
        <v>3.8380563709894899E-2</v>
      </c>
      <c r="K31" s="288">
        <v>3.3237027000848955E-2</v>
      </c>
      <c r="L31" s="288">
        <v>3.1518924693279993E-2</v>
      </c>
      <c r="M31" s="293">
        <v>3.4740998046286095E-2</v>
      </c>
      <c r="N31" s="292">
        <v>3.4600896363370284E-2</v>
      </c>
      <c r="O31" s="288">
        <v>3.3938212951334007E-2</v>
      </c>
      <c r="P31" s="288">
        <v>3.0866396079234124E-2</v>
      </c>
      <c r="Q31" s="293">
        <v>2.8546728635838878E-2</v>
      </c>
      <c r="R31" s="292">
        <v>2.9355090067651714E-2</v>
      </c>
      <c r="S31" s="288">
        <v>3.9086923706811466E-2</v>
      </c>
      <c r="T31" s="288">
        <v>4.6627947014766656E-2</v>
      </c>
      <c r="U31" s="293">
        <v>4.0310863937759865E-2</v>
      </c>
      <c r="V31" s="292">
        <v>4.5944876628586324E-2</v>
      </c>
      <c r="W31" s="288">
        <v>4.5670199992873403E-2</v>
      </c>
      <c r="X31" s="288">
        <v>3.1529126432155434E-2</v>
      </c>
      <c r="Y31" s="293">
        <v>3.3266322447629587E-2</v>
      </c>
      <c r="Z31" s="292">
        <v>3.2739845461462733E-2</v>
      </c>
      <c r="AA31" s="288">
        <v>3.3991327327888225E-2</v>
      </c>
      <c r="AB31" s="288">
        <v>2.0410879038503325E-2</v>
      </c>
      <c r="AC31" s="293">
        <v>2.1791850102698088E-2</v>
      </c>
      <c r="AD31" s="292">
        <v>7.6326614947180745E-3</v>
      </c>
      <c r="AE31" s="288">
        <v>7.5645730278234439E-3</v>
      </c>
      <c r="AF31" s="288">
        <v>6.0335028344758726E-3</v>
      </c>
      <c r="AG31" s="293">
        <v>4.6992320239529345E-3</v>
      </c>
      <c r="AH31" s="292">
        <v>4.576173935613481E-3</v>
      </c>
      <c r="AI31" s="288">
        <v>4.231448775646538E-3</v>
      </c>
      <c r="AJ31" s="288">
        <v>7.7520897414028941E-3</v>
      </c>
      <c r="AK31" s="293">
        <v>5.9087820700718073E-3</v>
      </c>
      <c r="AL31" s="292">
        <v>5.7842747299317425E-3</v>
      </c>
      <c r="AM31" s="288">
        <v>5.0424712650491204E-3</v>
      </c>
      <c r="AN31" s="288">
        <v>4.3125751944659641E-3</v>
      </c>
      <c r="AO31" s="293">
        <v>2.9091600478494653E-4</v>
      </c>
      <c r="AP31" s="292">
        <v>2.8508887465051528E-4</v>
      </c>
      <c r="AQ31" s="288">
        <v>2.3950112851632413E-5</v>
      </c>
      <c r="AR31" s="288">
        <v>0</v>
      </c>
      <c r="AS31" s="293">
        <v>0</v>
      </c>
      <c r="AT31" s="292">
        <v>0</v>
      </c>
      <c r="AU31" s="288">
        <v>0</v>
      </c>
      <c r="AV31" s="288">
        <v>0</v>
      </c>
      <c r="AW31" s="293">
        <v>0</v>
      </c>
      <c r="AX31" s="292">
        <v>0</v>
      </c>
      <c r="AY31" s="288">
        <v>0</v>
      </c>
      <c r="AZ31" s="288">
        <v>0</v>
      </c>
      <c r="BA31" s="293">
        <v>0</v>
      </c>
      <c r="BB31" s="292">
        <v>0</v>
      </c>
      <c r="BC31" s="288">
        <v>0</v>
      </c>
      <c r="BD31" s="288">
        <v>0</v>
      </c>
      <c r="BE31" s="293">
        <v>0</v>
      </c>
      <c r="BF31" s="292">
        <v>0</v>
      </c>
      <c r="BG31" s="288">
        <v>0</v>
      </c>
      <c r="BH31" s="288">
        <v>0</v>
      </c>
      <c r="BI31" s="293">
        <v>0</v>
      </c>
      <c r="BJ31" s="292">
        <v>0</v>
      </c>
      <c r="BK31" s="288">
        <v>0</v>
      </c>
      <c r="BL31" s="288">
        <v>0</v>
      </c>
      <c r="BM31" s="293">
        <v>0</v>
      </c>
      <c r="BN31" s="292">
        <v>0</v>
      </c>
      <c r="BO31" s="288">
        <v>0</v>
      </c>
      <c r="BP31" s="288">
        <v>0</v>
      </c>
      <c r="BQ31" s="293">
        <v>0</v>
      </c>
      <c r="BR31" s="292">
        <v>0</v>
      </c>
      <c r="BS31" s="288">
        <v>0</v>
      </c>
      <c r="BT31" s="288">
        <v>0</v>
      </c>
      <c r="BU31" s="361">
        <v>0</v>
      </c>
      <c r="BV31" s="372">
        <v>0</v>
      </c>
      <c r="BW31" s="361">
        <v>0</v>
      </c>
      <c r="BX31" s="288">
        <v>0</v>
      </c>
      <c r="BY31" s="361">
        <v>0</v>
      </c>
      <c r="BZ31" s="407">
        <v>0</v>
      </c>
      <c r="CA31" s="288">
        <v>0</v>
      </c>
      <c r="CB31" s="288">
        <v>0</v>
      </c>
      <c r="CC31" s="408">
        <v>0</v>
      </c>
      <c r="CD31" s="395">
        <v>0</v>
      </c>
      <c r="CE31" s="288">
        <v>0</v>
      </c>
      <c r="CF31" s="288">
        <v>0</v>
      </c>
      <c r="CG31" s="288">
        <v>0</v>
      </c>
      <c r="CH31" s="288">
        <v>0</v>
      </c>
      <c r="CI31" s="288">
        <v>0</v>
      </c>
      <c r="CJ31" s="288">
        <v>0</v>
      </c>
      <c r="CK31" s="288">
        <v>0</v>
      </c>
      <c r="CL31" s="288">
        <v>0</v>
      </c>
      <c r="CM31" s="288">
        <v>0</v>
      </c>
      <c r="CN31" s="288">
        <v>0</v>
      </c>
      <c r="CO31" s="288">
        <v>0</v>
      </c>
      <c r="CP31" s="288">
        <v>0</v>
      </c>
      <c r="CQ31" s="288">
        <v>0</v>
      </c>
      <c r="CR31" s="288">
        <v>0</v>
      </c>
      <c r="CS31" s="288">
        <v>0</v>
      </c>
      <c r="CT31" s="288">
        <v>0</v>
      </c>
      <c r="CU31" s="288">
        <v>0</v>
      </c>
      <c r="CV31" s="288">
        <v>0</v>
      </c>
      <c r="CW31" s="288">
        <v>0</v>
      </c>
      <c r="CX31" s="288">
        <v>0</v>
      </c>
      <c r="CY31" s="288">
        <v>0</v>
      </c>
      <c r="CZ31" s="288">
        <v>0</v>
      </c>
    </row>
    <row r="32" spans="1:104" ht="13" x14ac:dyDescent="0.3">
      <c r="A32" s="305"/>
      <c r="B32" s="8" t="s">
        <v>4</v>
      </c>
      <c r="C32" s="307" t="s">
        <v>23</v>
      </c>
      <c r="D32" s="298">
        <v>2.4433330615456055</v>
      </c>
      <c r="E32" s="285">
        <v>2.6649577446807715</v>
      </c>
      <c r="F32" s="285">
        <v>3.1808041298000149</v>
      </c>
      <c r="G32" s="285">
        <v>3.4587837367363816</v>
      </c>
      <c r="H32" s="285">
        <v>3.2566139794885673</v>
      </c>
      <c r="I32" s="285">
        <v>3.0382413056152986</v>
      </c>
      <c r="J32" s="292">
        <v>2.9376530973593216</v>
      </c>
      <c r="K32" s="288">
        <v>2.4862866781411292</v>
      </c>
      <c r="L32" s="288">
        <v>2.4659769728085155</v>
      </c>
      <c r="M32" s="293">
        <v>2.2540971008925386</v>
      </c>
      <c r="N32" s="292">
        <v>2.0937170780697647</v>
      </c>
      <c r="O32" s="288">
        <v>1.8448307239004944</v>
      </c>
      <c r="P32" s="288">
        <v>1.6990333546295957</v>
      </c>
      <c r="Q32" s="293">
        <v>1.4250432188650668</v>
      </c>
      <c r="R32" s="292">
        <v>1.3513185902228979</v>
      </c>
      <c r="S32" s="288">
        <v>1.2446111793089465</v>
      </c>
      <c r="T32" s="288">
        <v>1.2362712193164307</v>
      </c>
      <c r="U32" s="293">
        <v>1.015207010851191</v>
      </c>
      <c r="V32" s="292">
        <v>1.0877090257168687</v>
      </c>
      <c r="W32" s="288">
        <v>1.0007810609353429</v>
      </c>
      <c r="X32" s="288">
        <v>0.992018840593621</v>
      </c>
      <c r="Y32" s="293">
        <v>0.9563966677174095</v>
      </c>
      <c r="Z32" s="292">
        <v>0.97952607757118459</v>
      </c>
      <c r="AA32" s="288">
        <v>0.95716813773109777</v>
      </c>
      <c r="AB32" s="288">
        <v>0.9599924378286252</v>
      </c>
      <c r="AC32" s="293">
        <v>0.91349018303314566</v>
      </c>
      <c r="AD32" s="292">
        <v>0.91833110614647917</v>
      </c>
      <c r="AE32" s="288">
        <v>0.91480012216725126</v>
      </c>
      <c r="AF32" s="288">
        <v>0.90856948676517435</v>
      </c>
      <c r="AG32" s="293">
        <v>0.90538866151661379</v>
      </c>
      <c r="AH32" s="292">
        <v>0.91591434582316278</v>
      </c>
      <c r="AI32" s="288">
        <v>0.90624164384568862</v>
      </c>
      <c r="AJ32" s="288">
        <v>0.33163545558376711</v>
      </c>
      <c r="AK32" s="293">
        <v>0.32613247119468092</v>
      </c>
      <c r="AL32" s="292">
        <v>0.3260256848960168</v>
      </c>
      <c r="AM32" s="288">
        <v>0.35017214746063507</v>
      </c>
      <c r="AN32" s="288">
        <v>0.35722872816559631</v>
      </c>
      <c r="AO32" s="293">
        <v>0.35333975918287064</v>
      </c>
      <c r="AP32" s="292">
        <v>0.34706035797983681</v>
      </c>
      <c r="AQ32" s="288">
        <v>0.356092042226691</v>
      </c>
      <c r="AR32" s="288">
        <v>0.4044625108177668</v>
      </c>
      <c r="AS32" s="293">
        <v>0.376337334795041</v>
      </c>
      <c r="AT32" s="292">
        <v>0.35867195710384042</v>
      </c>
      <c r="AU32" s="288">
        <v>0.3529440063089137</v>
      </c>
      <c r="AV32" s="288">
        <v>0.33964613800372923</v>
      </c>
      <c r="AW32" s="293">
        <v>0.34477416938288241</v>
      </c>
      <c r="AX32" s="292">
        <v>0.3175022226569682</v>
      </c>
      <c r="AY32" s="288">
        <v>0.30836036696856833</v>
      </c>
      <c r="AZ32" s="288">
        <v>0.31698932700333748</v>
      </c>
      <c r="BA32" s="293">
        <v>0.31005591087886414</v>
      </c>
      <c r="BB32" s="292">
        <v>0.33300681593184772</v>
      </c>
      <c r="BC32" s="288">
        <v>0.32629541061722261</v>
      </c>
      <c r="BD32" s="288">
        <v>0.36429012781917025</v>
      </c>
      <c r="BE32" s="293">
        <v>0.32797762656345886</v>
      </c>
      <c r="BF32" s="292">
        <v>0.34929841452225774</v>
      </c>
      <c r="BG32" s="288">
        <v>0.35235268465653685</v>
      </c>
      <c r="BH32" s="288">
        <v>0.32918802820535076</v>
      </c>
      <c r="BI32" s="293">
        <v>0.32383877114644988</v>
      </c>
      <c r="BJ32" s="292">
        <v>0.28610749740777319</v>
      </c>
      <c r="BK32" s="288">
        <v>0.31603131298078657</v>
      </c>
      <c r="BL32" s="288">
        <v>0.3094296739476356</v>
      </c>
      <c r="BM32" s="293">
        <v>0.27978652330764653</v>
      </c>
      <c r="BN32" s="292">
        <v>0.26440016280860712</v>
      </c>
      <c r="BO32" s="288">
        <v>0.23704516998701383</v>
      </c>
      <c r="BP32" s="288">
        <v>0.27629882838388914</v>
      </c>
      <c r="BQ32" s="293">
        <v>0.27280421252121489</v>
      </c>
      <c r="BR32" s="292">
        <v>0.26387608644899724</v>
      </c>
      <c r="BS32" s="288">
        <v>0.27141892306147025</v>
      </c>
      <c r="BT32" s="288">
        <v>0.27454466789592574</v>
      </c>
      <c r="BU32" s="361">
        <v>0.26920102619037423</v>
      </c>
      <c r="BV32" s="372">
        <v>0.27233744143863353</v>
      </c>
      <c r="BW32" s="361">
        <v>0.28123479764530418</v>
      </c>
      <c r="BX32" s="288">
        <v>0.28457765319205769</v>
      </c>
      <c r="BY32" s="361">
        <v>0.27393189507596238</v>
      </c>
      <c r="BZ32" s="407">
        <v>0.27806886764898631</v>
      </c>
      <c r="CA32" s="288">
        <v>0.28080249282049669</v>
      </c>
      <c r="CB32" s="288">
        <v>0.29049283379570373</v>
      </c>
      <c r="CC32" s="408">
        <v>0.30166597084104041</v>
      </c>
      <c r="CD32" s="395">
        <v>0.29375788219752463</v>
      </c>
      <c r="CE32" s="288">
        <v>0.2904960892024267</v>
      </c>
      <c r="CF32" s="288">
        <v>0.30199857999021912</v>
      </c>
      <c r="CG32" s="288">
        <v>0.30678847520246927</v>
      </c>
      <c r="CH32" s="288">
        <v>0.2986224769768579</v>
      </c>
      <c r="CI32" s="288">
        <v>0.31113931389320276</v>
      </c>
      <c r="CJ32" s="288">
        <v>0.28141238400605717</v>
      </c>
      <c r="CK32" s="288">
        <v>0.26763518484105764</v>
      </c>
      <c r="CL32" s="288">
        <v>0.198891353843371</v>
      </c>
      <c r="CM32" s="288">
        <v>0.18726791615488869</v>
      </c>
      <c r="CN32" s="288">
        <v>0.1688847593432862</v>
      </c>
      <c r="CO32" s="288">
        <v>0.16123876961331812</v>
      </c>
      <c r="CP32" s="288">
        <v>0.11505029430093035</v>
      </c>
      <c r="CQ32" s="288">
        <v>0.13843712766239394</v>
      </c>
      <c r="CR32" s="288">
        <v>0.14654899705066668</v>
      </c>
      <c r="CS32" s="288">
        <v>0.15583046527748243</v>
      </c>
      <c r="CT32" s="288">
        <v>0.15837576282377996</v>
      </c>
      <c r="CU32" s="288">
        <v>0.16538475076553638</v>
      </c>
      <c r="CV32" s="288">
        <v>0.16800261359995522</v>
      </c>
      <c r="CW32" s="288">
        <v>0.16300379955551608</v>
      </c>
      <c r="CX32" s="288">
        <v>0.17455604877834999</v>
      </c>
      <c r="CY32" s="288">
        <v>0.17839120794108404</v>
      </c>
      <c r="CZ32" s="288">
        <v>0.18728356867310109</v>
      </c>
    </row>
    <row r="33" spans="1:104" ht="13" x14ac:dyDescent="0.3">
      <c r="A33" s="305"/>
      <c r="B33" s="8" t="s">
        <v>4</v>
      </c>
      <c r="C33" s="307" t="s">
        <v>24</v>
      </c>
      <c r="D33" s="298">
        <v>0.12577978240199977</v>
      </c>
      <c r="E33" s="285">
        <v>0.12970333529238523</v>
      </c>
      <c r="F33" s="285">
        <v>0.16556940045306673</v>
      </c>
      <c r="G33" s="285">
        <v>0.56970687875318682</v>
      </c>
      <c r="H33" s="285">
        <v>0.11413079611677553</v>
      </c>
      <c r="I33" s="285">
        <v>9.1412583550348175E-2</v>
      </c>
      <c r="J33" s="292">
        <v>9.4330582126414542E-2</v>
      </c>
      <c r="K33" s="288">
        <v>0.10279744677078977</v>
      </c>
      <c r="L33" s="288">
        <v>0.17738380536860801</v>
      </c>
      <c r="M33" s="293">
        <v>0.36475708203608553</v>
      </c>
      <c r="N33" s="292">
        <v>0.38856585490451023</v>
      </c>
      <c r="O33" s="288">
        <v>0.38295725778417034</v>
      </c>
      <c r="P33" s="288">
        <v>0.37793280158381198</v>
      </c>
      <c r="Q33" s="293">
        <v>0.27040699727952006</v>
      </c>
      <c r="R33" s="292">
        <v>0.2392235874444005</v>
      </c>
      <c r="S33" s="288">
        <v>0.25538708594456649</v>
      </c>
      <c r="T33" s="288">
        <v>0.21083343310888933</v>
      </c>
      <c r="U33" s="293">
        <v>1.6866384998582087E-2</v>
      </c>
      <c r="V33" s="292">
        <v>2.6849910480730294E-2</v>
      </c>
      <c r="W33" s="288">
        <v>2.4988819894947303E-2</v>
      </c>
      <c r="X33" s="288">
        <v>2.4311448919279187E-2</v>
      </c>
      <c r="Y33" s="293">
        <v>2.522158514138443E-2</v>
      </c>
      <c r="Z33" s="292">
        <v>6.4794473992973015E-2</v>
      </c>
      <c r="AA33" s="288">
        <v>0.10955711425495478</v>
      </c>
      <c r="AB33" s="288">
        <v>7.2034201383957774E-2</v>
      </c>
      <c r="AC33" s="293">
        <v>7.4187210072855628E-2</v>
      </c>
      <c r="AD33" s="292">
        <v>8.7020458221093763E-2</v>
      </c>
      <c r="AE33" s="288">
        <v>3.4168251016402251E-2</v>
      </c>
      <c r="AF33" s="288">
        <v>3.2906579830448181E-2</v>
      </c>
      <c r="AG33" s="293">
        <v>2.3386347108600328E-2</v>
      </c>
      <c r="AH33" s="292">
        <v>0</v>
      </c>
      <c r="AI33" s="288">
        <v>0</v>
      </c>
      <c r="AJ33" s="288">
        <v>0</v>
      </c>
      <c r="AK33" s="293">
        <v>0</v>
      </c>
      <c r="AL33" s="292">
        <v>0</v>
      </c>
      <c r="AM33" s="288">
        <v>0</v>
      </c>
      <c r="AN33" s="288">
        <v>0</v>
      </c>
      <c r="AO33" s="293">
        <v>0</v>
      </c>
      <c r="AP33" s="292">
        <v>0</v>
      </c>
      <c r="AQ33" s="288">
        <v>0</v>
      </c>
      <c r="AR33" s="288">
        <v>0</v>
      </c>
      <c r="AS33" s="293">
        <v>0</v>
      </c>
      <c r="AT33" s="292">
        <v>0</v>
      </c>
      <c r="AU33" s="288">
        <v>0</v>
      </c>
      <c r="AV33" s="288">
        <v>0</v>
      </c>
      <c r="AW33" s="293">
        <v>0</v>
      </c>
      <c r="AX33" s="292">
        <v>0</v>
      </c>
      <c r="AY33" s="288">
        <v>0</v>
      </c>
      <c r="AZ33" s="288">
        <v>0</v>
      </c>
      <c r="BA33" s="293">
        <v>0</v>
      </c>
      <c r="BB33" s="292">
        <v>0</v>
      </c>
      <c r="BC33" s="288">
        <v>0</v>
      </c>
      <c r="BD33" s="288">
        <v>0</v>
      </c>
      <c r="BE33" s="293">
        <v>0</v>
      </c>
      <c r="BF33" s="292">
        <v>0</v>
      </c>
      <c r="BG33" s="288">
        <v>0</v>
      </c>
      <c r="BH33" s="288">
        <v>0</v>
      </c>
      <c r="BI33" s="293">
        <v>0</v>
      </c>
      <c r="BJ33" s="292">
        <v>0</v>
      </c>
      <c r="BK33" s="288">
        <v>0</v>
      </c>
      <c r="BL33" s="288">
        <v>0</v>
      </c>
      <c r="BM33" s="293">
        <v>0</v>
      </c>
      <c r="BN33" s="292">
        <v>0</v>
      </c>
      <c r="BO33" s="288">
        <v>0</v>
      </c>
      <c r="BP33" s="288">
        <v>0</v>
      </c>
      <c r="BQ33" s="293">
        <v>0</v>
      </c>
      <c r="BR33" s="292">
        <v>0</v>
      </c>
      <c r="BS33" s="288">
        <v>0</v>
      </c>
      <c r="BT33" s="288">
        <v>0</v>
      </c>
      <c r="BU33" s="361">
        <v>0</v>
      </c>
      <c r="BV33" s="372">
        <v>0</v>
      </c>
      <c r="BW33" s="361">
        <v>0</v>
      </c>
      <c r="BX33" s="288">
        <v>0</v>
      </c>
      <c r="BY33" s="361">
        <v>0</v>
      </c>
      <c r="BZ33" s="407">
        <v>0</v>
      </c>
      <c r="CA33" s="288">
        <v>0</v>
      </c>
      <c r="CB33" s="288">
        <v>0</v>
      </c>
      <c r="CC33" s="408">
        <v>0</v>
      </c>
      <c r="CD33" s="395">
        <v>0</v>
      </c>
      <c r="CE33" s="288">
        <v>0</v>
      </c>
      <c r="CF33" s="288">
        <v>0</v>
      </c>
      <c r="CG33" s="288">
        <v>0</v>
      </c>
      <c r="CH33" s="288">
        <v>0</v>
      </c>
      <c r="CI33" s="288">
        <v>0</v>
      </c>
      <c r="CJ33" s="288">
        <v>0</v>
      </c>
      <c r="CK33" s="288">
        <v>0</v>
      </c>
      <c r="CL33" s="288">
        <v>0</v>
      </c>
      <c r="CM33" s="288">
        <v>0</v>
      </c>
      <c r="CN33" s="288">
        <v>0</v>
      </c>
      <c r="CO33" s="288">
        <v>0</v>
      </c>
      <c r="CP33" s="288">
        <v>0</v>
      </c>
      <c r="CQ33" s="288">
        <v>0</v>
      </c>
      <c r="CR33" s="288">
        <v>0</v>
      </c>
      <c r="CS33" s="288">
        <v>0</v>
      </c>
      <c r="CT33" s="288">
        <v>0</v>
      </c>
      <c r="CU33" s="288">
        <v>0</v>
      </c>
      <c r="CV33" s="288">
        <v>0</v>
      </c>
      <c r="CW33" s="288">
        <v>0</v>
      </c>
      <c r="CX33" s="288">
        <v>0</v>
      </c>
      <c r="CY33" s="288">
        <v>0</v>
      </c>
      <c r="CZ33" s="288">
        <v>0</v>
      </c>
    </row>
    <row r="34" spans="1:104" ht="13" x14ac:dyDescent="0.3">
      <c r="A34" s="305"/>
      <c r="B34" s="8" t="s">
        <v>4</v>
      </c>
      <c r="C34" s="307" t="s">
        <v>25</v>
      </c>
      <c r="D34" s="298">
        <v>0</v>
      </c>
      <c r="E34" s="285">
        <v>0</v>
      </c>
      <c r="F34" s="285">
        <v>0</v>
      </c>
      <c r="G34" s="285">
        <v>0</v>
      </c>
      <c r="H34" s="285">
        <v>3.2042345661760429E-3</v>
      </c>
      <c r="I34" s="285">
        <v>3.3651314122722124E-3</v>
      </c>
      <c r="J34" s="292">
        <v>3.3220613293998957E-3</v>
      </c>
      <c r="K34" s="288">
        <v>3.2571049435922814E-3</v>
      </c>
      <c r="L34" s="288">
        <v>3.5440717132227935E-3</v>
      </c>
      <c r="M34" s="293">
        <v>3.4508822424559236E-3</v>
      </c>
      <c r="N34" s="292">
        <v>3.3447108918962694E-3</v>
      </c>
      <c r="O34" s="288">
        <v>1.7978392652043499E-3</v>
      </c>
      <c r="P34" s="288">
        <v>1.7564106253091568E-3</v>
      </c>
      <c r="Q34" s="293">
        <v>1.7107735660634156E-3</v>
      </c>
      <c r="R34" s="292">
        <v>1.6625649884525319E-3</v>
      </c>
      <c r="S34" s="288">
        <v>0</v>
      </c>
      <c r="T34" s="288">
        <v>0</v>
      </c>
      <c r="U34" s="293">
        <v>0</v>
      </c>
      <c r="V34" s="292">
        <v>0</v>
      </c>
      <c r="W34" s="288">
        <v>0</v>
      </c>
      <c r="X34" s="288">
        <v>0</v>
      </c>
      <c r="Y34" s="293">
        <v>0</v>
      </c>
      <c r="Z34" s="292">
        <v>0</v>
      </c>
      <c r="AA34" s="288">
        <v>0</v>
      </c>
      <c r="AB34" s="288">
        <v>0</v>
      </c>
      <c r="AC34" s="293">
        <v>0</v>
      </c>
      <c r="AD34" s="292">
        <v>0</v>
      </c>
      <c r="AE34" s="288">
        <v>0</v>
      </c>
      <c r="AF34" s="288">
        <v>0</v>
      </c>
      <c r="AG34" s="293">
        <v>0</v>
      </c>
      <c r="AH34" s="292">
        <v>0</v>
      </c>
      <c r="AI34" s="288">
        <v>0</v>
      </c>
      <c r="AJ34" s="288">
        <v>0</v>
      </c>
      <c r="AK34" s="293">
        <v>0</v>
      </c>
      <c r="AL34" s="292">
        <v>0</v>
      </c>
      <c r="AM34" s="288">
        <v>0</v>
      </c>
      <c r="AN34" s="288">
        <v>0</v>
      </c>
      <c r="AO34" s="293">
        <v>0</v>
      </c>
      <c r="AP34" s="292">
        <v>0</v>
      </c>
      <c r="AQ34" s="288">
        <v>0</v>
      </c>
      <c r="AR34" s="288">
        <v>0</v>
      </c>
      <c r="AS34" s="293">
        <v>0</v>
      </c>
      <c r="AT34" s="292">
        <v>0</v>
      </c>
      <c r="AU34" s="288">
        <v>0</v>
      </c>
      <c r="AV34" s="288">
        <v>0</v>
      </c>
      <c r="AW34" s="293">
        <v>0</v>
      </c>
      <c r="AX34" s="292">
        <v>0</v>
      </c>
      <c r="AY34" s="288">
        <v>0</v>
      </c>
      <c r="AZ34" s="288">
        <v>0</v>
      </c>
      <c r="BA34" s="293">
        <v>0</v>
      </c>
      <c r="BB34" s="292">
        <v>0</v>
      </c>
      <c r="BC34" s="288">
        <v>0</v>
      </c>
      <c r="BD34" s="288">
        <v>0</v>
      </c>
      <c r="BE34" s="293">
        <v>0</v>
      </c>
      <c r="BF34" s="292">
        <v>0</v>
      </c>
      <c r="BG34" s="288">
        <v>0</v>
      </c>
      <c r="BH34" s="288">
        <v>0</v>
      </c>
      <c r="BI34" s="293">
        <v>0</v>
      </c>
      <c r="BJ34" s="292">
        <v>0</v>
      </c>
      <c r="BK34" s="288">
        <v>0</v>
      </c>
      <c r="BL34" s="288">
        <v>0</v>
      </c>
      <c r="BM34" s="293">
        <v>0</v>
      </c>
      <c r="BN34" s="292">
        <v>0</v>
      </c>
      <c r="BO34" s="288">
        <v>0</v>
      </c>
      <c r="BP34" s="288">
        <v>0</v>
      </c>
      <c r="BQ34" s="293">
        <v>0</v>
      </c>
      <c r="BR34" s="292">
        <v>0</v>
      </c>
      <c r="BS34" s="288">
        <v>0</v>
      </c>
      <c r="BT34" s="288">
        <v>0</v>
      </c>
      <c r="BU34" s="361">
        <v>0</v>
      </c>
      <c r="BV34" s="372">
        <v>0</v>
      </c>
      <c r="BW34" s="361">
        <v>0</v>
      </c>
      <c r="BX34" s="288">
        <v>0</v>
      </c>
      <c r="BY34" s="361">
        <v>0</v>
      </c>
      <c r="BZ34" s="407">
        <v>0</v>
      </c>
      <c r="CA34" s="288">
        <v>0</v>
      </c>
      <c r="CB34" s="288">
        <v>0</v>
      </c>
      <c r="CC34" s="408">
        <v>0</v>
      </c>
      <c r="CD34" s="395">
        <v>0</v>
      </c>
      <c r="CE34" s="288">
        <v>0</v>
      </c>
      <c r="CF34" s="288">
        <v>0</v>
      </c>
      <c r="CG34" s="288">
        <v>0</v>
      </c>
      <c r="CH34" s="288">
        <v>0</v>
      </c>
      <c r="CI34" s="288">
        <v>0</v>
      </c>
      <c r="CJ34" s="288">
        <v>0</v>
      </c>
      <c r="CK34" s="288">
        <v>0</v>
      </c>
      <c r="CL34" s="288">
        <v>0</v>
      </c>
      <c r="CM34" s="288">
        <v>0</v>
      </c>
      <c r="CN34" s="288">
        <v>0</v>
      </c>
      <c r="CO34" s="288">
        <v>0</v>
      </c>
      <c r="CP34" s="288">
        <v>0</v>
      </c>
      <c r="CQ34" s="288">
        <v>0</v>
      </c>
      <c r="CR34" s="288">
        <v>0</v>
      </c>
      <c r="CS34" s="288">
        <v>0</v>
      </c>
      <c r="CT34" s="288">
        <v>0</v>
      </c>
      <c r="CU34" s="288">
        <v>0</v>
      </c>
      <c r="CV34" s="288">
        <v>0</v>
      </c>
      <c r="CW34" s="288">
        <v>0</v>
      </c>
      <c r="CX34" s="288">
        <v>0</v>
      </c>
      <c r="CY34" s="288">
        <v>0</v>
      </c>
      <c r="CZ34" s="288">
        <v>0</v>
      </c>
    </row>
    <row r="35" spans="1:104" ht="13" x14ac:dyDescent="0.3">
      <c r="A35" s="305"/>
      <c r="B35" s="8" t="s">
        <v>4</v>
      </c>
      <c r="C35" s="307" t="s">
        <v>64</v>
      </c>
      <c r="D35" s="298">
        <v>1.0133010716390938</v>
      </c>
      <c r="E35" s="285">
        <v>1.4511658104434018</v>
      </c>
      <c r="F35" s="285">
        <v>2.6052732082898116</v>
      </c>
      <c r="G35" s="285">
        <v>2.4845862034118578</v>
      </c>
      <c r="H35" s="285">
        <v>3.0675190423792942</v>
      </c>
      <c r="I35" s="285">
        <v>3.9206344289712236</v>
      </c>
      <c r="J35" s="292">
        <v>3.7017717177576688</v>
      </c>
      <c r="K35" s="288">
        <v>3.750550437887517</v>
      </c>
      <c r="L35" s="288">
        <v>3.7430805671725325</v>
      </c>
      <c r="M35" s="293">
        <v>3.5829582620409908</v>
      </c>
      <c r="N35" s="292">
        <v>3.7739887818294986</v>
      </c>
      <c r="O35" s="288">
        <v>4.5611481479985141</v>
      </c>
      <c r="P35" s="288">
        <v>4.8332782811611086</v>
      </c>
      <c r="Q35" s="293">
        <v>4.5991575215125859</v>
      </c>
      <c r="R35" s="292">
        <v>4.561611811203643</v>
      </c>
      <c r="S35" s="288">
        <v>4.6220333917028222</v>
      </c>
      <c r="T35" s="288">
        <v>4.8519158979344974</v>
      </c>
      <c r="U35" s="293">
        <v>4.645992131595694</v>
      </c>
      <c r="V35" s="292">
        <v>4.8083503130400791</v>
      </c>
      <c r="W35" s="288">
        <v>5.22859612726457</v>
      </c>
      <c r="X35" s="288">
        <v>5.6579806040026517</v>
      </c>
      <c r="Y35" s="293">
        <v>6.3923467761600392</v>
      </c>
      <c r="Z35" s="292">
        <v>6.8913771905318697</v>
      </c>
      <c r="AA35" s="288">
        <v>7.1437274922005152</v>
      </c>
      <c r="AB35" s="288">
        <v>6.8138244632164628</v>
      </c>
      <c r="AC35" s="293">
        <v>6.7709720766079675</v>
      </c>
      <c r="AD35" s="292">
        <v>6.7297646819490309</v>
      </c>
      <c r="AE35" s="288">
        <v>6.9941479895846541</v>
      </c>
      <c r="AF35" s="288">
        <v>6.5350533444417813</v>
      </c>
      <c r="AG35" s="293">
        <v>6.0713243040534826</v>
      </c>
      <c r="AH35" s="292">
        <v>6.1335113472296383</v>
      </c>
      <c r="AI35" s="288">
        <v>6.7882675955537248</v>
      </c>
      <c r="AJ35" s="288">
        <v>6.7522192572266606</v>
      </c>
      <c r="AK35" s="293">
        <v>7.1044879895286153</v>
      </c>
      <c r="AL35" s="292">
        <v>7.0461877131638539</v>
      </c>
      <c r="AM35" s="288">
        <v>6.7989129760443276</v>
      </c>
      <c r="AN35" s="288">
        <v>6.6872981479864615</v>
      </c>
      <c r="AO35" s="293">
        <v>6.4814402431726039</v>
      </c>
      <c r="AP35" s="292">
        <v>6.5666368256357268</v>
      </c>
      <c r="AQ35" s="288">
        <v>6.4077837153675166</v>
      </c>
      <c r="AR35" s="288">
        <v>6.5908176719700258</v>
      </c>
      <c r="AS35" s="293">
        <v>6.576348316385336</v>
      </c>
      <c r="AT35" s="292">
        <v>6.4930815037148575</v>
      </c>
      <c r="AU35" s="288">
        <v>6.433239795518805</v>
      </c>
      <c r="AV35" s="288">
        <v>6.4334194516485717</v>
      </c>
      <c r="AW35" s="293">
        <v>6.7984841520319232</v>
      </c>
      <c r="AX35" s="292">
        <v>6.3576653356442776</v>
      </c>
      <c r="AY35" s="288">
        <v>6.1101852996524171</v>
      </c>
      <c r="AZ35" s="288">
        <v>6.1239666295982786</v>
      </c>
      <c r="BA35" s="293">
        <v>5.7120612152660231</v>
      </c>
      <c r="BB35" s="292">
        <v>5.8713003428310646</v>
      </c>
      <c r="BC35" s="288">
        <v>5.9209126368021057</v>
      </c>
      <c r="BD35" s="288">
        <v>5.702254694925565</v>
      </c>
      <c r="BE35" s="293">
        <v>5.7645529045855817</v>
      </c>
      <c r="BF35" s="292">
        <v>5.7645059368530855</v>
      </c>
      <c r="BG35" s="288">
        <v>6.1600228448013032</v>
      </c>
      <c r="BH35" s="288">
        <v>5.9664536318257051</v>
      </c>
      <c r="BI35" s="293">
        <v>5.3318201215919698</v>
      </c>
      <c r="BJ35" s="292">
        <v>6.0677107349478767</v>
      </c>
      <c r="BK35" s="288">
        <v>5.9960653173658249</v>
      </c>
      <c r="BL35" s="288">
        <v>5.8737708584365826</v>
      </c>
      <c r="BM35" s="293">
        <v>5.0978805927286723</v>
      </c>
      <c r="BN35" s="292">
        <v>4.5478598619365647</v>
      </c>
      <c r="BO35" s="288">
        <v>4.91053231304923</v>
      </c>
      <c r="BP35" s="288">
        <v>4.8141701110123805</v>
      </c>
      <c r="BQ35" s="293">
        <v>4.6538498252571348</v>
      </c>
      <c r="BR35" s="292">
        <v>4.4437227317934997</v>
      </c>
      <c r="BS35" s="288">
        <v>4.4908308633910252</v>
      </c>
      <c r="BT35" s="288">
        <v>4.4855418148757717</v>
      </c>
      <c r="BU35" s="361">
        <v>4.0538832010313923</v>
      </c>
      <c r="BV35" s="372">
        <v>4.0185948884841549</v>
      </c>
      <c r="BW35" s="361">
        <v>4.9784303611019087</v>
      </c>
      <c r="BX35" s="288">
        <v>5.1485399867225539</v>
      </c>
      <c r="BY35" s="361">
        <v>5.018115703527859</v>
      </c>
      <c r="BZ35" s="407">
        <v>4.7228891199007856</v>
      </c>
      <c r="CA35" s="288">
        <v>4.4933457234661169</v>
      </c>
      <c r="CB35" s="288">
        <v>4.2527002273376588</v>
      </c>
      <c r="CC35" s="408">
        <v>3.909504571973478</v>
      </c>
      <c r="CD35" s="395">
        <v>4.138183767423036</v>
      </c>
      <c r="CE35" s="288">
        <v>4.2683804535782253</v>
      </c>
      <c r="CF35" s="288">
        <v>4.4396599316548526</v>
      </c>
      <c r="CG35" s="288">
        <v>4.0078385025142227</v>
      </c>
      <c r="CH35" s="288">
        <v>4.8296964549976327</v>
      </c>
      <c r="CI35" s="288">
        <v>4.8951154153741028</v>
      </c>
      <c r="CJ35" s="288">
        <v>4.3588874560545907</v>
      </c>
      <c r="CK35" s="288">
        <v>4.0506475288191037</v>
      </c>
      <c r="CL35" s="288">
        <v>4.1932184544230022</v>
      </c>
      <c r="CM35" s="288">
        <v>3.7378863294587878</v>
      </c>
      <c r="CN35" s="288">
        <v>3.5099607087091265</v>
      </c>
      <c r="CO35" s="288">
        <v>3.2499425258202521</v>
      </c>
      <c r="CP35" s="288">
        <v>2.9665343257606951</v>
      </c>
      <c r="CQ35" s="288">
        <v>4.651511457636361</v>
      </c>
      <c r="CR35" s="288">
        <v>4.7564989688196873</v>
      </c>
      <c r="CS35" s="288">
        <v>3.9082237023683701</v>
      </c>
      <c r="CT35" s="288">
        <v>4.3129475490087739</v>
      </c>
      <c r="CU35" s="288">
        <v>4.4798467873603203</v>
      </c>
      <c r="CV35" s="288">
        <v>4.6107477058372197</v>
      </c>
      <c r="CW35" s="288">
        <v>4.4766064331917814</v>
      </c>
      <c r="CX35" s="288">
        <v>4.9891614595922125</v>
      </c>
      <c r="CY35" s="288">
        <v>5.1160178057144092</v>
      </c>
      <c r="CZ35" s="288">
        <v>5.39932656234632</v>
      </c>
    </row>
    <row r="36" spans="1:104" ht="13" x14ac:dyDescent="0.3">
      <c r="A36" s="305"/>
      <c r="B36" s="8" t="s">
        <v>4</v>
      </c>
      <c r="C36" s="307" t="s">
        <v>53</v>
      </c>
      <c r="D36" s="298">
        <v>0.56571919946517868</v>
      </c>
      <c r="E36" s="285">
        <v>0.46780243783782405</v>
      </c>
      <c r="F36" s="285">
        <v>0.40595094643549567</v>
      </c>
      <c r="G36" s="285">
        <v>0</v>
      </c>
      <c r="H36" s="285">
        <v>0</v>
      </c>
      <c r="I36" s="285">
        <v>0</v>
      </c>
      <c r="J36" s="292">
        <v>0</v>
      </c>
      <c r="K36" s="288">
        <v>0</v>
      </c>
      <c r="L36" s="288">
        <v>0</v>
      </c>
      <c r="M36" s="293">
        <v>0</v>
      </c>
      <c r="N36" s="292">
        <v>0</v>
      </c>
      <c r="O36" s="288">
        <v>0</v>
      </c>
      <c r="P36" s="288">
        <v>0</v>
      </c>
      <c r="Q36" s="293">
        <v>0</v>
      </c>
      <c r="R36" s="292">
        <v>0</v>
      </c>
      <c r="S36" s="288">
        <v>0</v>
      </c>
      <c r="T36" s="288">
        <v>0</v>
      </c>
      <c r="U36" s="293">
        <v>0</v>
      </c>
      <c r="V36" s="292">
        <v>0</v>
      </c>
      <c r="W36" s="288">
        <v>0</v>
      </c>
      <c r="X36" s="288">
        <v>0</v>
      </c>
      <c r="Y36" s="293">
        <v>0</v>
      </c>
      <c r="Z36" s="292">
        <v>0</v>
      </c>
      <c r="AA36" s="288">
        <v>0</v>
      </c>
      <c r="AB36" s="288">
        <v>0</v>
      </c>
      <c r="AC36" s="293">
        <v>0</v>
      </c>
      <c r="AD36" s="292">
        <v>0</v>
      </c>
      <c r="AE36" s="288">
        <v>0</v>
      </c>
      <c r="AF36" s="288">
        <v>0</v>
      </c>
      <c r="AG36" s="293">
        <v>0</v>
      </c>
      <c r="AH36" s="292">
        <v>0</v>
      </c>
      <c r="AI36" s="288">
        <v>0</v>
      </c>
      <c r="AJ36" s="288">
        <v>0</v>
      </c>
      <c r="AK36" s="293">
        <v>0</v>
      </c>
      <c r="AL36" s="292">
        <v>0</v>
      </c>
      <c r="AM36" s="288">
        <v>0</v>
      </c>
      <c r="AN36" s="288">
        <v>0</v>
      </c>
      <c r="AO36" s="293">
        <v>0</v>
      </c>
      <c r="AP36" s="292">
        <v>0</v>
      </c>
      <c r="AQ36" s="288">
        <v>0</v>
      </c>
      <c r="AR36" s="288">
        <v>0</v>
      </c>
      <c r="AS36" s="293">
        <v>0</v>
      </c>
      <c r="AT36" s="292">
        <v>0</v>
      </c>
      <c r="AU36" s="288">
        <v>0</v>
      </c>
      <c r="AV36" s="288">
        <v>0</v>
      </c>
      <c r="AW36" s="293">
        <v>0</v>
      </c>
      <c r="AX36" s="292">
        <v>0</v>
      </c>
      <c r="AY36" s="288">
        <v>0</v>
      </c>
      <c r="AZ36" s="288">
        <v>0</v>
      </c>
      <c r="BA36" s="293">
        <v>0</v>
      </c>
      <c r="BB36" s="292">
        <v>0</v>
      </c>
      <c r="BC36" s="288">
        <v>0</v>
      </c>
      <c r="BD36" s="288">
        <v>0</v>
      </c>
      <c r="BE36" s="293">
        <v>0</v>
      </c>
      <c r="BF36" s="292">
        <v>0</v>
      </c>
      <c r="BG36" s="288">
        <v>0</v>
      </c>
      <c r="BH36" s="288">
        <v>0</v>
      </c>
      <c r="BI36" s="293">
        <v>0</v>
      </c>
      <c r="BJ36" s="292">
        <v>0</v>
      </c>
      <c r="BK36" s="288">
        <v>0</v>
      </c>
      <c r="BL36" s="288">
        <v>0</v>
      </c>
      <c r="BM36" s="293">
        <v>0</v>
      </c>
      <c r="BN36" s="292">
        <v>0</v>
      </c>
      <c r="BO36" s="288">
        <v>0</v>
      </c>
      <c r="BP36" s="288">
        <v>0</v>
      </c>
      <c r="BQ36" s="293">
        <v>0</v>
      </c>
      <c r="BR36" s="292">
        <v>0</v>
      </c>
      <c r="BS36" s="288">
        <v>0</v>
      </c>
      <c r="BT36" s="288">
        <v>0</v>
      </c>
      <c r="BU36" s="361">
        <v>0</v>
      </c>
      <c r="BV36" s="372">
        <v>0</v>
      </c>
      <c r="BW36" s="361">
        <v>0</v>
      </c>
      <c r="BX36" s="288">
        <v>0</v>
      </c>
      <c r="BY36" s="361">
        <v>0</v>
      </c>
      <c r="BZ36" s="407">
        <v>0</v>
      </c>
      <c r="CA36" s="288">
        <v>0</v>
      </c>
      <c r="CB36" s="288">
        <v>0</v>
      </c>
      <c r="CC36" s="408">
        <v>0</v>
      </c>
      <c r="CD36" s="395">
        <v>0</v>
      </c>
      <c r="CE36" s="288">
        <v>0</v>
      </c>
      <c r="CF36" s="288">
        <v>0</v>
      </c>
      <c r="CG36" s="288">
        <v>0</v>
      </c>
      <c r="CH36" s="288">
        <v>0</v>
      </c>
      <c r="CI36" s="288">
        <v>0</v>
      </c>
      <c r="CJ36" s="288">
        <v>0</v>
      </c>
      <c r="CK36" s="288">
        <v>0</v>
      </c>
      <c r="CL36" s="288">
        <v>0</v>
      </c>
      <c r="CM36" s="288">
        <v>0</v>
      </c>
      <c r="CN36" s="288">
        <v>0</v>
      </c>
      <c r="CO36" s="288">
        <v>0</v>
      </c>
      <c r="CP36" s="288">
        <v>0</v>
      </c>
      <c r="CQ36" s="288">
        <v>0</v>
      </c>
      <c r="CR36" s="288">
        <v>0</v>
      </c>
      <c r="CS36" s="288">
        <v>0</v>
      </c>
      <c r="CT36" s="288">
        <v>0</v>
      </c>
      <c r="CU36" s="288">
        <v>0</v>
      </c>
      <c r="CV36" s="288">
        <v>0</v>
      </c>
      <c r="CW36" s="288">
        <v>0</v>
      </c>
      <c r="CX36" s="288">
        <v>0</v>
      </c>
      <c r="CY36" s="288">
        <v>0</v>
      </c>
      <c r="CZ36" s="288">
        <v>0</v>
      </c>
    </row>
    <row r="37" spans="1:104" ht="13" x14ac:dyDescent="0.3">
      <c r="A37" s="305"/>
      <c r="B37" s="8" t="s">
        <v>4</v>
      </c>
      <c r="C37" s="307" t="s">
        <v>85</v>
      </c>
      <c r="D37" s="298"/>
      <c r="E37" s="285"/>
      <c r="F37" s="285"/>
      <c r="G37" s="285"/>
      <c r="H37" s="285"/>
      <c r="I37" s="285"/>
      <c r="J37" s="292"/>
      <c r="K37" s="288"/>
      <c r="L37" s="288"/>
      <c r="M37" s="293"/>
      <c r="N37" s="292"/>
      <c r="O37" s="288"/>
      <c r="P37" s="288"/>
      <c r="Q37" s="293"/>
      <c r="R37" s="292"/>
      <c r="S37" s="288"/>
      <c r="T37" s="288"/>
      <c r="U37" s="293"/>
      <c r="V37" s="292"/>
      <c r="W37" s="288"/>
      <c r="X37" s="288"/>
      <c r="Y37" s="293"/>
      <c r="Z37" s="292"/>
      <c r="AA37" s="288"/>
      <c r="AB37" s="288"/>
      <c r="AC37" s="293"/>
      <c r="AD37" s="292"/>
      <c r="AE37" s="288"/>
      <c r="AF37" s="288"/>
      <c r="AG37" s="293"/>
      <c r="AH37" s="292"/>
      <c r="AI37" s="288"/>
      <c r="AJ37" s="288"/>
      <c r="AK37" s="293"/>
      <c r="AL37" s="292"/>
      <c r="AM37" s="288"/>
      <c r="AN37" s="288"/>
      <c r="AO37" s="293"/>
      <c r="AP37" s="292"/>
      <c r="AQ37" s="288"/>
      <c r="AR37" s="288"/>
      <c r="AS37" s="293"/>
      <c r="AT37" s="292"/>
      <c r="AU37" s="288"/>
      <c r="AV37" s="288"/>
      <c r="AW37" s="293"/>
      <c r="AX37" s="292"/>
      <c r="AY37" s="288"/>
      <c r="AZ37" s="288"/>
      <c r="BA37" s="293"/>
      <c r="BB37" s="292"/>
      <c r="BC37" s="288"/>
      <c r="BD37" s="288">
        <v>0</v>
      </c>
      <c r="BE37" s="293">
        <v>0</v>
      </c>
      <c r="BF37" s="292">
        <v>6.9927244396496849E-2</v>
      </c>
      <c r="BG37" s="288">
        <v>0.19283874293958611</v>
      </c>
      <c r="BH37" s="288">
        <v>0.25670578208879496</v>
      </c>
      <c r="BI37" s="293">
        <v>0.56040896395400197</v>
      </c>
      <c r="BJ37" s="292">
        <v>0.53749828072408468</v>
      </c>
      <c r="BK37" s="288">
        <v>0.56334799709421235</v>
      </c>
      <c r="BL37" s="288">
        <v>1.1902849208886688</v>
      </c>
      <c r="BM37" s="293">
        <v>1.2260185943572273</v>
      </c>
      <c r="BN37" s="292">
        <v>1.2731126786045817</v>
      </c>
      <c r="BO37" s="288">
        <v>1.3007620144437193</v>
      </c>
      <c r="BP37" s="288">
        <v>1.3678397521900441</v>
      </c>
      <c r="BQ37" s="293">
        <v>1.3256017667411448</v>
      </c>
      <c r="BR37" s="292">
        <v>1.2988655850206694</v>
      </c>
      <c r="BS37" s="288">
        <v>1.3022109204536447</v>
      </c>
      <c r="BT37" s="288">
        <v>1.2777787827279177</v>
      </c>
      <c r="BU37" s="361">
        <v>1.2190606075964372</v>
      </c>
      <c r="BV37" s="372">
        <v>1.2330414202529154</v>
      </c>
      <c r="BW37" s="361">
        <v>1.2807855426803585</v>
      </c>
      <c r="BX37" s="288">
        <v>1.2978979882740656</v>
      </c>
      <c r="BY37" s="361">
        <v>1.255987217351241</v>
      </c>
      <c r="BZ37" s="407">
        <v>1.3095886628495943</v>
      </c>
      <c r="CA37" s="288">
        <v>1.4325231930476598</v>
      </c>
      <c r="CB37" s="288">
        <v>1.5302107372955873</v>
      </c>
      <c r="CC37" s="408">
        <v>1.3966437401185583</v>
      </c>
      <c r="CD37" s="395">
        <v>1.4275184121445244</v>
      </c>
      <c r="CE37" s="288">
        <v>1.5962945854587258</v>
      </c>
      <c r="CF37" s="288">
        <v>1.6711764562071711</v>
      </c>
      <c r="CG37" s="288">
        <v>1.4041017043133508</v>
      </c>
      <c r="CH37" s="288">
        <v>1.4642837982246271</v>
      </c>
      <c r="CI37" s="288">
        <v>1.3944645936177646</v>
      </c>
      <c r="CJ37" s="288">
        <v>1.3394267916635783</v>
      </c>
      <c r="CK37" s="288">
        <v>1.1972821572258547</v>
      </c>
      <c r="CL37" s="288">
        <v>1.2207975047686315</v>
      </c>
      <c r="CM37" s="288">
        <v>1.2032274980650075</v>
      </c>
      <c r="CN37" s="288">
        <v>1.2944041786203286</v>
      </c>
      <c r="CO37" s="288">
        <v>1.1676498735148846</v>
      </c>
      <c r="CP37" s="288">
        <v>1.2960124890672406</v>
      </c>
      <c r="CQ37" s="288">
        <v>1.3888002988282557</v>
      </c>
      <c r="CR37" s="288">
        <v>1.4432042463218122</v>
      </c>
      <c r="CS37" s="288">
        <v>1.4551443051641264</v>
      </c>
      <c r="CT37" s="288">
        <v>1.3677306883497768</v>
      </c>
      <c r="CU37" s="288">
        <v>1.4539352550824662</v>
      </c>
      <c r="CV37" s="288">
        <v>1.5116014183850139</v>
      </c>
      <c r="CW37" s="288">
        <v>1.490750941419213</v>
      </c>
      <c r="CX37" s="288">
        <v>1.5681903735960283</v>
      </c>
      <c r="CY37" s="288">
        <v>1.6057811685918217</v>
      </c>
      <c r="CZ37" s="288">
        <v>1.6286871221193493</v>
      </c>
    </row>
    <row r="38" spans="1:104" ht="17.25" hidden="1" customHeight="1" x14ac:dyDescent="0.3">
      <c r="A38" s="305"/>
      <c r="B38" s="8"/>
      <c r="C38" s="307"/>
      <c r="D38" s="298"/>
      <c r="E38" s="285"/>
      <c r="F38" s="285"/>
      <c r="G38" s="285"/>
      <c r="H38" s="285"/>
      <c r="I38" s="285"/>
      <c r="J38" s="292"/>
      <c r="K38" s="288"/>
      <c r="L38" s="288"/>
      <c r="M38" s="293"/>
      <c r="N38" s="292"/>
      <c r="O38" s="288"/>
      <c r="P38" s="288"/>
      <c r="Q38" s="293"/>
      <c r="R38" s="292"/>
      <c r="S38" s="288"/>
      <c r="T38" s="288"/>
      <c r="U38" s="293"/>
      <c r="V38" s="292"/>
      <c r="W38" s="288"/>
      <c r="X38" s="288"/>
      <c r="Y38" s="293"/>
      <c r="Z38" s="292"/>
      <c r="AA38" s="288"/>
      <c r="AB38" s="288"/>
      <c r="AC38" s="293"/>
      <c r="AD38" s="292"/>
      <c r="AE38" s="288"/>
      <c r="AF38" s="288"/>
      <c r="AG38" s="293"/>
      <c r="AH38" s="292"/>
      <c r="AI38" s="288"/>
      <c r="AJ38" s="288"/>
      <c r="AK38" s="293"/>
      <c r="AL38" s="292"/>
      <c r="AM38" s="288"/>
      <c r="AN38" s="288"/>
      <c r="AO38" s="293"/>
      <c r="AP38" s="292"/>
      <c r="AQ38" s="288"/>
      <c r="AR38" s="288"/>
      <c r="AS38" s="293"/>
      <c r="AT38" s="292"/>
      <c r="AU38" s="288"/>
      <c r="AV38" s="288"/>
      <c r="AW38" s="293"/>
      <c r="AX38" s="292"/>
      <c r="AY38" s="288"/>
      <c r="AZ38" s="288"/>
      <c r="BA38" s="293"/>
      <c r="BB38" s="292"/>
      <c r="BC38" s="288"/>
      <c r="BD38" s="288"/>
      <c r="BE38" s="293"/>
      <c r="BF38" s="292"/>
      <c r="BG38" s="288"/>
      <c r="BH38" s="288"/>
      <c r="BI38" s="293"/>
      <c r="BJ38" s="292"/>
      <c r="BK38" s="288"/>
      <c r="BL38" s="288"/>
      <c r="BM38" s="293"/>
      <c r="BN38" s="292"/>
      <c r="BO38" s="288"/>
      <c r="BP38" s="288"/>
      <c r="BQ38" s="293"/>
      <c r="BR38" s="292"/>
      <c r="BS38" s="288"/>
      <c r="BT38" s="288"/>
      <c r="BU38" s="361"/>
      <c r="BV38" s="372"/>
      <c r="BW38" s="361"/>
      <c r="BX38" s="288"/>
      <c r="BY38" s="361"/>
      <c r="BZ38" s="407"/>
      <c r="CA38" s="288"/>
      <c r="CB38" s="288"/>
      <c r="CC38" s="408"/>
      <c r="CD38" s="395"/>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row>
    <row r="39" spans="1:104" ht="13" x14ac:dyDescent="0.3">
      <c r="A39" s="335" t="s">
        <v>105</v>
      </c>
      <c r="B39" s="309"/>
      <c r="C39" s="310"/>
      <c r="D39" s="311">
        <v>5.7537862464338918</v>
      </c>
      <c r="E39" s="312">
        <v>6.6054150603118078</v>
      </c>
      <c r="F39" s="312">
        <v>8.5896187431443352</v>
      </c>
      <c r="G39" s="312">
        <v>9.5973600764287159</v>
      </c>
      <c r="H39" s="312">
        <v>11.211150350400548</v>
      </c>
      <c r="I39" s="312">
        <v>11.916913870311705</v>
      </c>
      <c r="J39" s="313">
        <v>10.718816860758656</v>
      </c>
      <c r="K39" s="314">
        <v>10.365734273904554</v>
      </c>
      <c r="L39" s="314">
        <v>11.578330379273845</v>
      </c>
      <c r="M39" s="315">
        <v>12.190833473873525</v>
      </c>
      <c r="N39" s="313">
        <v>11.732695066012271</v>
      </c>
      <c r="O39" s="314">
        <v>12.125787077519092</v>
      </c>
      <c r="P39" s="314">
        <v>11.848856071319398</v>
      </c>
      <c r="Q39" s="315">
        <v>11.603313542216341</v>
      </c>
      <c r="R39" s="313">
        <v>10.271468552694085</v>
      </c>
      <c r="S39" s="314">
        <v>11.10190855388862</v>
      </c>
      <c r="T39" s="314">
        <v>10.262087310559581</v>
      </c>
      <c r="U39" s="315">
        <v>10.540152275181175</v>
      </c>
      <c r="V39" s="313">
        <v>10.112016851582219</v>
      </c>
      <c r="W39" s="314">
        <v>9.7642925019471711</v>
      </c>
      <c r="X39" s="314">
        <v>10.79823307869148</v>
      </c>
      <c r="Y39" s="315">
        <v>11.843992186836537</v>
      </c>
      <c r="Z39" s="313">
        <v>11.284166037319167</v>
      </c>
      <c r="AA39" s="314">
        <v>11.600017275966216</v>
      </c>
      <c r="AB39" s="314">
        <v>11.178715080362799</v>
      </c>
      <c r="AC39" s="315">
        <v>11.555261386736245</v>
      </c>
      <c r="AD39" s="313">
        <v>11.970985292952532</v>
      </c>
      <c r="AE39" s="314">
        <v>11.372186946832837</v>
      </c>
      <c r="AF39" s="314">
        <v>10.455381661103864</v>
      </c>
      <c r="AG39" s="315">
        <v>11.492526929441308</v>
      </c>
      <c r="AH39" s="313">
        <v>10.202573441881036</v>
      </c>
      <c r="AI39" s="314">
        <v>10.613051468369957</v>
      </c>
      <c r="AJ39" s="314">
        <v>10.720293885331039</v>
      </c>
      <c r="AK39" s="315">
        <v>10.956810203809985</v>
      </c>
      <c r="AL39" s="313">
        <v>9.9713382967635162</v>
      </c>
      <c r="AM39" s="314">
        <v>9.5755357931674752</v>
      </c>
      <c r="AN39" s="314">
        <v>9.5476412868484406</v>
      </c>
      <c r="AO39" s="315">
        <v>10.440932037696022</v>
      </c>
      <c r="AP39" s="313">
        <v>10.021524370488498</v>
      </c>
      <c r="AQ39" s="314">
        <v>9.0573802200133358</v>
      </c>
      <c r="AR39" s="314">
        <v>9.3020849847550373</v>
      </c>
      <c r="AS39" s="315">
        <v>10.646972380429039</v>
      </c>
      <c r="AT39" s="313">
        <v>8.6689241497352683</v>
      </c>
      <c r="AU39" s="314">
        <v>8.5599441745638742</v>
      </c>
      <c r="AV39" s="314">
        <v>8.4961588058071982</v>
      </c>
      <c r="AW39" s="315">
        <v>9.0061165185824539</v>
      </c>
      <c r="AX39" s="313">
        <v>8.213502767316859</v>
      </c>
      <c r="AY39" s="314">
        <v>7.9376519771576621</v>
      </c>
      <c r="AZ39" s="314">
        <v>7.9460805583384424</v>
      </c>
      <c r="BA39" s="315">
        <v>8.0042807103779339</v>
      </c>
      <c r="BB39" s="313">
        <v>8.2967759717489251</v>
      </c>
      <c r="BC39" s="314">
        <v>7.8609820498123337</v>
      </c>
      <c r="BD39" s="314">
        <v>7.6553737672344706</v>
      </c>
      <c r="BE39" s="315">
        <v>8.4785398407456896</v>
      </c>
      <c r="BF39" s="313">
        <v>7.5713437079014767</v>
      </c>
      <c r="BG39" s="314">
        <v>8.1003922613735391</v>
      </c>
      <c r="BH39" s="314">
        <v>8.126065367464177</v>
      </c>
      <c r="BI39" s="315">
        <v>7.5002937987458678</v>
      </c>
      <c r="BJ39" s="313">
        <v>7.8821083302409898</v>
      </c>
      <c r="BK39" s="314">
        <v>7.3975330744119656</v>
      </c>
      <c r="BL39" s="314">
        <v>8.1979147045079905</v>
      </c>
      <c r="BM39" s="315">
        <v>8.0473089081504696</v>
      </c>
      <c r="BN39" s="313">
        <v>8.2955047959550363</v>
      </c>
      <c r="BO39" s="314">
        <v>9.0456640092709488</v>
      </c>
      <c r="BP39" s="314">
        <v>8.8511933589510292</v>
      </c>
      <c r="BQ39" s="315">
        <v>8.6894706806386157</v>
      </c>
      <c r="BR39" s="313">
        <v>8.0114569142930989</v>
      </c>
      <c r="BS39" s="314">
        <v>7.8278630709804755</v>
      </c>
      <c r="BT39" s="314">
        <v>7.9155802695398094</v>
      </c>
      <c r="BU39" s="363">
        <v>7.8829120611082226</v>
      </c>
      <c r="BV39" s="374">
        <v>7.7301712482602287</v>
      </c>
      <c r="BW39" s="363">
        <v>8.7548990313318455</v>
      </c>
      <c r="BX39" s="314">
        <v>8.8482571026898214</v>
      </c>
      <c r="BY39" s="363">
        <v>8.9533661227818051</v>
      </c>
      <c r="BZ39" s="411">
        <v>8.5331174532168443</v>
      </c>
      <c r="CA39" s="314">
        <v>8.4547745458259538</v>
      </c>
      <c r="CB39" s="314">
        <v>8.6725210851674781</v>
      </c>
      <c r="CC39" s="412">
        <v>8.0069162309078621</v>
      </c>
      <c r="CD39" s="397">
        <v>9.3035409574352119</v>
      </c>
      <c r="CE39" s="314">
        <v>9.3602239231054849</v>
      </c>
      <c r="CF39" s="314">
        <v>9.9230373294647798</v>
      </c>
      <c r="CG39" s="314">
        <v>9.2286055503311832</v>
      </c>
      <c r="CH39" s="314">
        <v>9.9301168375528697</v>
      </c>
      <c r="CI39" s="314">
        <v>9.7698273312070096</v>
      </c>
      <c r="CJ39" s="314">
        <v>8.3923702171296171</v>
      </c>
      <c r="CK39" s="314">
        <v>8.5118433639778086</v>
      </c>
      <c r="CL39" s="314">
        <v>8.2528766662435586</v>
      </c>
      <c r="CM39" s="314">
        <v>7.6872094467041485</v>
      </c>
      <c r="CN39" s="314">
        <v>7.583255833986752</v>
      </c>
      <c r="CO39" s="314">
        <v>8.0325845546191577</v>
      </c>
      <c r="CP39" s="314">
        <v>7.9604801522478592</v>
      </c>
      <c r="CQ39" s="314">
        <v>9.7796913512165933</v>
      </c>
      <c r="CR39" s="314">
        <v>9.6063492471067367</v>
      </c>
      <c r="CS39" s="314">
        <v>8.8896147744603393</v>
      </c>
      <c r="CT39" s="314">
        <v>9.5636898376245298</v>
      </c>
      <c r="CU39" s="314">
        <v>9.759821091127785</v>
      </c>
      <c r="CV39" s="314">
        <v>9.8719326419036388</v>
      </c>
      <c r="CW39" s="314">
        <v>10.249965067553324</v>
      </c>
      <c r="CX39" s="314">
        <v>9.7246364795233564</v>
      </c>
      <c r="CY39" s="314">
        <v>10.388320539084621</v>
      </c>
      <c r="CZ39" s="314">
        <v>11.171505411812605</v>
      </c>
    </row>
    <row r="40" spans="1:104" ht="3" customHeight="1" x14ac:dyDescent="0.25">
      <c r="A40" s="305"/>
      <c r="B40" s="10"/>
      <c r="C40" s="306"/>
      <c r="D40" s="299"/>
      <c r="E40" s="286"/>
      <c r="F40" s="286"/>
      <c r="G40" s="286"/>
      <c r="H40" s="286"/>
      <c r="I40" s="286"/>
      <c r="J40" s="294"/>
      <c r="K40" s="289"/>
      <c r="L40" s="289"/>
      <c r="M40" s="295"/>
      <c r="N40" s="294"/>
      <c r="O40" s="289"/>
      <c r="P40" s="289"/>
      <c r="Q40" s="295"/>
      <c r="R40" s="294"/>
      <c r="S40" s="289"/>
      <c r="T40" s="289"/>
      <c r="U40" s="295"/>
      <c r="V40" s="294"/>
      <c r="W40" s="289"/>
      <c r="X40" s="289"/>
      <c r="Y40" s="295"/>
      <c r="Z40" s="294"/>
      <c r="AA40" s="289"/>
      <c r="AB40" s="289"/>
      <c r="AC40" s="295"/>
      <c r="AD40" s="294"/>
      <c r="AE40" s="289"/>
      <c r="AF40" s="289"/>
      <c r="AG40" s="295"/>
      <c r="AH40" s="294"/>
      <c r="AI40" s="289"/>
      <c r="AJ40" s="289"/>
      <c r="AK40" s="295"/>
      <c r="AL40" s="294"/>
      <c r="AM40" s="289"/>
      <c r="AN40" s="289"/>
      <c r="AO40" s="295"/>
      <c r="AP40" s="294"/>
      <c r="AQ40" s="289"/>
      <c r="AR40" s="289"/>
      <c r="AS40" s="295"/>
      <c r="AT40" s="294"/>
      <c r="AU40" s="289"/>
      <c r="AV40" s="289"/>
      <c r="AW40" s="295"/>
      <c r="AX40" s="294"/>
      <c r="AY40" s="289"/>
      <c r="AZ40" s="289"/>
      <c r="BA40" s="295"/>
      <c r="BB40" s="294"/>
      <c r="BC40" s="289"/>
      <c r="BD40" s="289"/>
      <c r="BE40" s="295"/>
      <c r="BF40" s="294"/>
      <c r="BG40" s="289"/>
      <c r="BH40" s="289"/>
      <c r="BI40" s="295"/>
      <c r="BJ40" s="294"/>
      <c r="BK40" s="289"/>
      <c r="BL40" s="289"/>
      <c r="BM40" s="295"/>
      <c r="BN40" s="294"/>
      <c r="BO40" s="289"/>
      <c r="BP40" s="289"/>
      <c r="BQ40" s="295"/>
      <c r="BR40" s="294"/>
      <c r="BS40" s="289"/>
      <c r="BT40" s="289"/>
      <c r="BU40" s="362"/>
      <c r="BV40" s="373"/>
      <c r="BW40" s="362"/>
      <c r="BX40" s="289"/>
      <c r="BY40" s="362"/>
      <c r="BZ40" s="409"/>
      <c r="CA40" s="289"/>
      <c r="CB40" s="289"/>
      <c r="CC40" s="410"/>
      <c r="CD40" s="396"/>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row>
    <row r="41" spans="1:104" ht="13" x14ac:dyDescent="0.3">
      <c r="A41" s="334" t="s">
        <v>72</v>
      </c>
      <c r="B41" s="309"/>
      <c r="C41" s="310"/>
      <c r="D41" s="311">
        <v>19.3018613554284</v>
      </c>
      <c r="E41" s="312">
        <v>22.601148402213333</v>
      </c>
      <c r="F41" s="312">
        <v>24.763732680949119</v>
      </c>
      <c r="G41" s="312">
        <v>32.697938856945257</v>
      </c>
      <c r="H41" s="312">
        <v>37.434272149980103</v>
      </c>
      <c r="I41" s="312">
        <v>40.83220981577324</v>
      </c>
      <c r="J41" s="313">
        <v>40.820879407868254</v>
      </c>
      <c r="K41" s="314">
        <v>43.267589835108765</v>
      </c>
      <c r="L41" s="314">
        <v>46.22105646765165</v>
      </c>
      <c r="M41" s="315">
        <v>47.296756235706752</v>
      </c>
      <c r="N41" s="313">
        <v>48.107435988949291</v>
      </c>
      <c r="O41" s="314">
        <v>45.87457651970194</v>
      </c>
      <c r="P41" s="314">
        <v>45.994822057523194</v>
      </c>
      <c r="Q41" s="315">
        <v>45.30811978262831</v>
      </c>
      <c r="R41" s="313">
        <v>44.922535171651674</v>
      </c>
      <c r="S41" s="314">
        <v>43.672570148339723</v>
      </c>
      <c r="T41" s="314">
        <v>42.584451783018594</v>
      </c>
      <c r="U41" s="315">
        <v>41.473402565499512</v>
      </c>
      <c r="V41" s="313">
        <v>42.833741237617197</v>
      </c>
      <c r="W41" s="314">
        <v>40.544205982943595</v>
      </c>
      <c r="X41" s="314">
        <v>38.730280811608218</v>
      </c>
      <c r="Y41" s="315">
        <v>38.594082005419857</v>
      </c>
      <c r="Z41" s="313">
        <v>39.1152323267128</v>
      </c>
      <c r="AA41" s="314">
        <v>39.715104365331058</v>
      </c>
      <c r="AB41" s="314">
        <v>37.713167331998434</v>
      </c>
      <c r="AC41" s="315">
        <v>36.202175389860599</v>
      </c>
      <c r="AD41" s="313">
        <v>35.923101921896937</v>
      </c>
      <c r="AE41" s="314">
        <v>35.108579752288421</v>
      </c>
      <c r="AF41" s="314">
        <v>34.781216438645053</v>
      </c>
      <c r="AG41" s="315">
        <v>32.566312693370406</v>
      </c>
      <c r="AH41" s="313">
        <v>31.835077643815779</v>
      </c>
      <c r="AI41" s="314">
        <v>30.949824512442806</v>
      </c>
      <c r="AJ41" s="314">
        <v>31.720224138198724</v>
      </c>
      <c r="AK41" s="315">
        <v>31.945001548894403</v>
      </c>
      <c r="AL41" s="313">
        <v>34.98591329110829</v>
      </c>
      <c r="AM41" s="314">
        <v>33.785781651424415</v>
      </c>
      <c r="AN41" s="314">
        <v>32.603108691770373</v>
      </c>
      <c r="AO41" s="315">
        <v>35.059327432577504</v>
      </c>
      <c r="AP41" s="313">
        <v>35.533931153660234</v>
      </c>
      <c r="AQ41" s="314">
        <v>36.027332947239088</v>
      </c>
      <c r="AR41" s="314">
        <v>34.813178517300571</v>
      </c>
      <c r="AS41" s="315">
        <v>35.466626878517097</v>
      </c>
      <c r="AT41" s="313">
        <v>34.872951928688025</v>
      </c>
      <c r="AU41" s="314">
        <v>32.636785878784274</v>
      </c>
      <c r="AV41" s="314">
        <v>33.732319241545369</v>
      </c>
      <c r="AW41" s="315">
        <v>33.912187776305736</v>
      </c>
      <c r="AX41" s="313">
        <v>32.281178825642314</v>
      </c>
      <c r="AY41" s="314">
        <v>31.611421626760212</v>
      </c>
      <c r="AZ41" s="314">
        <v>30.960847512062841</v>
      </c>
      <c r="BA41" s="315">
        <v>32.278848424721382</v>
      </c>
      <c r="BB41" s="313">
        <v>32.503714544458703</v>
      </c>
      <c r="BC41" s="314">
        <v>32.386944663500607</v>
      </c>
      <c r="BD41" s="314">
        <v>33.692963872258979</v>
      </c>
      <c r="BE41" s="315">
        <v>34.193184769961199</v>
      </c>
      <c r="BF41" s="313">
        <v>34.974377205999396</v>
      </c>
      <c r="BG41" s="314">
        <v>33.674169947353533</v>
      </c>
      <c r="BH41" s="314">
        <v>34.716870811286476</v>
      </c>
      <c r="BI41" s="315">
        <v>38.401027510969037</v>
      </c>
      <c r="BJ41" s="313">
        <v>39.156761049883428</v>
      </c>
      <c r="BK41" s="314">
        <v>39.8707131558699</v>
      </c>
      <c r="BL41" s="314">
        <v>43.389098091975299</v>
      </c>
      <c r="BM41" s="315">
        <v>42.800566624477668</v>
      </c>
      <c r="BN41" s="313">
        <v>43.190269386219924</v>
      </c>
      <c r="BO41" s="314">
        <v>41.913326146312187</v>
      </c>
      <c r="BP41" s="314">
        <v>42.264742096579404</v>
      </c>
      <c r="BQ41" s="315">
        <v>42.872477140162403</v>
      </c>
      <c r="BR41" s="313">
        <v>43.511722970427165</v>
      </c>
      <c r="BS41" s="314">
        <v>43.598516526625666</v>
      </c>
      <c r="BT41" s="314">
        <v>44.110403559371456</v>
      </c>
      <c r="BU41" s="363">
        <v>44.278038660278561</v>
      </c>
      <c r="BV41" s="374">
        <v>43.394889777653844</v>
      </c>
      <c r="BW41" s="363">
        <v>44.195361602872566</v>
      </c>
      <c r="BX41" s="314">
        <v>44.981320028293894</v>
      </c>
      <c r="BY41" s="363">
        <v>45.859318907317075</v>
      </c>
      <c r="BZ41" s="411">
        <v>47.158445043331362</v>
      </c>
      <c r="CA41" s="314">
        <v>49.594836689472572</v>
      </c>
      <c r="CB41" s="314">
        <v>49.717593652652155</v>
      </c>
      <c r="CC41" s="412">
        <v>47.648441475209928</v>
      </c>
      <c r="CD41" s="397">
        <v>52.864401438640122</v>
      </c>
      <c r="CE41" s="314">
        <v>57.565794076000806</v>
      </c>
      <c r="CF41" s="314">
        <v>62.601843476865042</v>
      </c>
      <c r="CG41" s="314">
        <v>62.16381906598555</v>
      </c>
      <c r="CH41" s="314">
        <v>64.091158047190092</v>
      </c>
      <c r="CI41" s="314">
        <v>63.179200013389803</v>
      </c>
      <c r="CJ41" s="314">
        <v>58.984093526189305</v>
      </c>
      <c r="CK41" s="314">
        <v>60.933822426768494</v>
      </c>
      <c r="CL41" s="314">
        <v>58.730987171101084</v>
      </c>
      <c r="CM41" s="314">
        <v>58.101290629381253</v>
      </c>
      <c r="CN41" s="314">
        <v>58.872810224163402</v>
      </c>
      <c r="CO41" s="314">
        <v>59.80509551883582</v>
      </c>
      <c r="CP41" s="314">
        <v>58.860090010426994</v>
      </c>
      <c r="CQ41" s="314">
        <v>54.775648054238481</v>
      </c>
      <c r="CR41" s="314">
        <v>54.045666945461278</v>
      </c>
      <c r="CS41" s="314">
        <v>53.888428490861585</v>
      </c>
      <c r="CT41" s="314">
        <v>54.290727494408735</v>
      </c>
      <c r="CU41" s="314">
        <v>55.93915532644602</v>
      </c>
      <c r="CV41" s="314">
        <v>56.462606724260453</v>
      </c>
      <c r="CW41" s="314">
        <v>57.333935753011197</v>
      </c>
      <c r="CX41" s="314">
        <v>56.902692743521428</v>
      </c>
      <c r="CY41" s="314">
        <v>57.013142754752025</v>
      </c>
      <c r="CZ41" s="314">
        <v>59.202628262490052</v>
      </c>
    </row>
    <row r="42" spans="1:104" ht="14.25" customHeight="1" x14ac:dyDescent="0.3">
      <c r="A42" s="259" t="s">
        <v>81</v>
      </c>
      <c r="B42" s="321"/>
      <c r="C42" s="322"/>
      <c r="D42" s="316">
        <v>17.537633091369461</v>
      </c>
      <c r="E42" s="317">
        <v>20.630403858970471</v>
      </c>
      <c r="F42" s="317">
        <v>22.834377586794673</v>
      </c>
      <c r="G42" s="317">
        <v>30.135172493649648</v>
      </c>
      <c r="H42" s="317">
        <v>35.472033235026139</v>
      </c>
      <c r="I42" s="317">
        <v>39.406738045714711</v>
      </c>
      <c r="J42" s="318">
        <v>39.093954397951691</v>
      </c>
      <c r="K42" s="319">
        <v>41.640669919200967</v>
      </c>
      <c r="L42" s="319">
        <v>44.83594879000713</v>
      </c>
      <c r="M42" s="320">
        <v>45.613689188563583</v>
      </c>
      <c r="N42" s="318">
        <v>46.226245998430507</v>
      </c>
      <c r="O42" s="319">
        <v>43.910666227877989</v>
      </c>
      <c r="P42" s="319">
        <v>44.169586610956408</v>
      </c>
      <c r="Q42" s="320">
        <v>43.998109567336222</v>
      </c>
      <c r="R42" s="318">
        <v>43.208376945604883</v>
      </c>
      <c r="S42" s="319">
        <v>41.590439379732025</v>
      </c>
      <c r="T42" s="319">
        <v>40.890651817766496</v>
      </c>
      <c r="U42" s="320">
        <v>39.686304186946266</v>
      </c>
      <c r="V42" s="318">
        <v>40.136859067964238</v>
      </c>
      <c r="W42" s="319">
        <v>38.282187889301319</v>
      </c>
      <c r="X42" s="319">
        <v>36.895701596425774</v>
      </c>
      <c r="Y42" s="320">
        <v>37.198090787576213</v>
      </c>
      <c r="Z42" s="318">
        <v>36.761095446490827</v>
      </c>
      <c r="AA42" s="319">
        <v>37.318568752004985</v>
      </c>
      <c r="AB42" s="319">
        <v>35.792793986023582</v>
      </c>
      <c r="AC42" s="320">
        <v>34.632327327471309</v>
      </c>
      <c r="AD42" s="318">
        <v>33.512522707783987</v>
      </c>
      <c r="AE42" s="319">
        <v>32.556569370132898</v>
      </c>
      <c r="AF42" s="319">
        <v>32.668827418599413</v>
      </c>
      <c r="AG42" s="320">
        <v>31.521978568905539</v>
      </c>
      <c r="AH42" s="318">
        <v>30.908932849469956</v>
      </c>
      <c r="AI42" s="319">
        <v>30.006339529555081</v>
      </c>
      <c r="AJ42" s="319">
        <v>30.783928358844946</v>
      </c>
      <c r="AK42" s="320">
        <v>30.828195095876236</v>
      </c>
      <c r="AL42" s="318">
        <v>34.180239488816419</v>
      </c>
      <c r="AM42" s="319">
        <v>33.01434301629422</v>
      </c>
      <c r="AN42" s="319">
        <v>31.898753166520343</v>
      </c>
      <c r="AO42" s="320">
        <v>33.702783154767211</v>
      </c>
      <c r="AP42" s="318">
        <v>35.19805018448946</v>
      </c>
      <c r="AQ42" s="319">
        <v>35.666093092731131</v>
      </c>
      <c r="AR42" s="319">
        <v>34.509452002741341</v>
      </c>
      <c r="AS42" s="320">
        <v>34.31157181758573</v>
      </c>
      <c r="AT42" s="318">
        <v>34.337983256790508</v>
      </c>
      <c r="AU42" s="319">
        <v>32.353674144768753</v>
      </c>
      <c r="AV42" s="319">
        <v>33.490113835987586</v>
      </c>
      <c r="AW42" s="320">
        <v>32.309831434546695</v>
      </c>
      <c r="AX42" s="318">
        <v>31.621969198312261</v>
      </c>
      <c r="AY42" s="319">
        <v>31.070466611565546</v>
      </c>
      <c r="AZ42" s="319">
        <v>30.440608221145659</v>
      </c>
      <c r="BA42" s="320">
        <v>30.531857404473548</v>
      </c>
      <c r="BB42" s="318">
        <v>31.131485414745757</v>
      </c>
      <c r="BC42" s="319">
        <v>31.280895159487088</v>
      </c>
      <c r="BD42" s="319">
        <v>32.730851426365639</v>
      </c>
      <c r="BE42" s="320">
        <v>32.4673730149091</v>
      </c>
      <c r="BF42" s="318">
        <v>33.784691239499303</v>
      </c>
      <c r="BG42" s="319">
        <v>32.662644590138235</v>
      </c>
      <c r="BH42" s="319">
        <v>33.647905194149054</v>
      </c>
      <c r="BI42" s="320">
        <v>36.496927044598273</v>
      </c>
      <c r="BJ42" s="318">
        <v>37.652078722448643</v>
      </c>
      <c r="BK42" s="319">
        <v>38.35817318122654</v>
      </c>
      <c r="BL42" s="319">
        <v>41.353951805536632</v>
      </c>
      <c r="BM42" s="320">
        <v>40.589315530131252</v>
      </c>
      <c r="BN42" s="318">
        <v>42.338435226122868</v>
      </c>
      <c r="BO42" s="319">
        <v>41.096639421873945</v>
      </c>
      <c r="BP42" s="319">
        <v>41.446006986937192</v>
      </c>
      <c r="BQ42" s="320">
        <v>42.226230298260084</v>
      </c>
      <c r="BR42" s="318">
        <v>43.007408007966006</v>
      </c>
      <c r="BS42" s="319">
        <v>43.051195244687754</v>
      </c>
      <c r="BT42" s="319">
        <v>43.387145967959832</v>
      </c>
      <c r="BU42" s="364">
        <v>43.864759701515219</v>
      </c>
      <c r="BV42" s="375">
        <v>43.314590446306362</v>
      </c>
      <c r="BW42" s="364">
        <v>44.122253863777892</v>
      </c>
      <c r="BX42" s="319">
        <v>44.885788595616674</v>
      </c>
      <c r="BY42" s="364">
        <v>45.774618388823534</v>
      </c>
      <c r="BZ42" s="413">
        <v>46.86976313868017</v>
      </c>
      <c r="CA42" s="319">
        <v>49.25447189457072</v>
      </c>
      <c r="CB42" s="319">
        <v>49.340594875163745</v>
      </c>
      <c r="CC42" s="414">
        <v>47.621074077122131</v>
      </c>
      <c r="CD42" s="398">
        <v>52.508202572794318</v>
      </c>
      <c r="CE42" s="319">
        <v>56.905324206766863</v>
      </c>
      <c r="CF42" s="319">
        <v>61.216038105293094</v>
      </c>
      <c r="CG42" s="319">
        <v>62.147914126481282</v>
      </c>
      <c r="CH42" s="319">
        <v>63.458690568386054</v>
      </c>
      <c r="CI42" s="319">
        <v>62.522763034488328</v>
      </c>
      <c r="CJ42" s="319">
        <v>58.472363960786012</v>
      </c>
      <c r="CK42" s="319">
        <v>60.900366164836164</v>
      </c>
      <c r="CL42" s="319">
        <v>58.32331553227975</v>
      </c>
      <c r="CM42" s="319">
        <v>57.621400164547211</v>
      </c>
      <c r="CN42" s="319">
        <v>58.567739411939932</v>
      </c>
      <c r="CO42" s="319">
        <v>59.786300329184783</v>
      </c>
      <c r="CP42" s="319">
        <v>58.575131863158134</v>
      </c>
      <c r="CQ42" s="319">
        <v>54.46372789481542</v>
      </c>
      <c r="CR42" s="319">
        <v>53.746954387117626</v>
      </c>
      <c r="CS42" s="319">
        <v>53.869766765474814</v>
      </c>
      <c r="CT42" s="319">
        <v>54.010652120568402</v>
      </c>
      <c r="CU42" s="319">
        <v>55.627746828138505</v>
      </c>
      <c r="CV42" s="319">
        <v>56.223007617096762</v>
      </c>
      <c r="CW42" s="319">
        <v>57.309891498841658</v>
      </c>
      <c r="CX42" s="319">
        <v>56.534339368162414</v>
      </c>
      <c r="CY42" s="319">
        <v>56.802353752468818</v>
      </c>
      <c r="CZ42" s="319">
        <v>59.100413389932463</v>
      </c>
    </row>
    <row r="43" spans="1:104" ht="13" x14ac:dyDescent="0.3">
      <c r="A43" s="305"/>
      <c r="B43" s="8" t="s">
        <v>4</v>
      </c>
      <c r="C43" s="306" t="s">
        <v>40</v>
      </c>
      <c r="D43" s="298">
        <v>0.88643680124576518</v>
      </c>
      <c r="E43" s="285">
        <v>0.65399698292177544</v>
      </c>
      <c r="F43" s="285">
        <v>0.33485189885611943</v>
      </c>
      <c r="G43" s="285">
        <v>0.79213688697671558</v>
      </c>
      <c r="H43" s="285">
        <v>0.69568424495174552</v>
      </c>
      <c r="I43" s="285">
        <v>1.8223042563599836</v>
      </c>
      <c r="J43" s="292">
        <v>1.0695280336481952</v>
      </c>
      <c r="K43" s="288">
        <v>0.35506507907097512</v>
      </c>
      <c r="L43" s="288">
        <v>0.57243359004442707</v>
      </c>
      <c r="M43" s="293">
        <v>0.42917767009706137</v>
      </c>
      <c r="N43" s="292">
        <v>0.54357993931460424</v>
      </c>
      <c r="O43" s="288">
        <v>0.34397472256140382</v>
      </c>
      <c r="P43" s="288">
        <v>0.2810803953794212</v>
      </c>
      <c r="Q43" s="293">
        <v>0.64224803626134963</v>
      </c>
      <c r="R43" s="292">
        <v>0.12992502000279738</v>
      </c>
      <c r="S43" s="288">
        <v>0.21211724693686501</v>
      </c>
      <c r="T43" s="288">
        <v>0.4616801502242518</v>
      </c>
      <c r="U43" s="293">
        <v>0.86998863593591991</v>
      </c>
      <c r="V43" s="292">
        <v>1.4130286442069957</v>
      </c>
      <c r="W43" s="288">
        <v>0.24591185347628072</v>
      </c>
      <c r="X43" s="288">
        <v>7.061379664700719E-2</v>
      </c>
      <c r="Y43" s="293">
        <v>0.93076650757350898</v>
      </c>
      <c r="Z43" s="292">
        <v>0.47220483538219704</v>
      </c>
      <c r="AA43" s="288">
        <v>0.24988944471393634</v>
      </c>
      <c r="AB43" s="288">
        <v>1.0335286954707894</v>
      </c>
      <c r="AC43" s="293">
        <v>1.1559293975674028</v>
      </c>
      <c r="AD43" s="292">
        <v>0.92924557264417984</v>
      </c>
      <c r="AE43" s="288">
        <v>0.74532234779226936</v>
      </c>
      <c r="AF43" s="288">
        <v>0.39744076536631107</v>
      </c>
      <c r="AG43" s="293">
        <v>0.21884651895692592</v>
      </c>
      <c r="AH43" s="292">
        <v>1.959516537508807E-4</v>
      </c>
      <c r="AI43" s="288">
        <v>0.34302502303606641</v>
      </c>
      <c r="AJ43" s="288">
        <v>0.16167565682529644</v>
      </c>
      <c r="AK43" s="293">
        <v>0.27373432834328981</v>
      </c>
      <c r="AL43" s="292">
        <v>0.93284781368283276</v>
      </c>
      <c r="AM43" s="288">
        <v>0.47964768069237068</v>
      </c>
      <c r="AN43" s="288">
        <v>0.20678897658107384</v>
      </c>
      <c r="AO43" s="293">
        <v>0.98444577189597016</v>
      </c>
      <c r="AP43" s="292">
        <v>0.44542071910942382</v>
      </c>
      <c r="AQ43" s="288">
        <v>0.54153803626165942</v>
      </c>
      <c r="AR43" s="288">
        <v>0.36346847567442336</v>
      </c>
      <c r="AS43" s="293">
        <v>0.47675204302781332</v>
      </c>
      <c r="AT43" s="292">
        <v>0.21008698795473976</v>
      </c>
      <c r="AU43" s="288">
        <v>0</v>
      </c>
      <c r="AV43" s="288">
        <v>0.47147811070780749</v>
      </c>
      <c r="AW43" s="293">
        <v>0.4786398889155159</v>
      </c>
      <c r="AX43" s="292">
        <v>0.28853618348780891</v>
      </c>
      <c r="AY43" s="288">
        <v>0.32396575883621986</v>
      </c>
      <c r="AZ43" s="288">
        <v>0.26672668456762927</v>
      </c>
      <c r="BA43" s="293">
        <v>0.16048574723330628</v>
      </c>
      <c r="BB43" s="292">
        <v>0.27909428870702624</v>
      </c>
      <c r="BC43" s="288">
        <v>4.2898159369687126E-2</v>
      </c>
      <c r="BD43" s="288">
        <v>0.47161184846667453</v>
      </c>
      <c r="BE43" s="293">
        <v>0.30446255657009513</v>
      </c>
      <c r="BF43" s="292">
        <v>0.57293421758368113</v>
      </c>
      <c r="BG43" s="288">
        <v>0.28982889332094003</v>
      </c>
      <c r="BH43" s="288">
        <v>2.0912863367446619E-2</v>
      </c>
      <c r="BI43" s="293">
        <v>0.32063801585900176</v>
      </c>
      <c r="BJ43" s="292">
        <v>0.92551344075999309</v>
      </c>
      <c r="BK43" s="288">
        <v>0.52284178662316871</v>
      </c>
      <c r="BL43" s="288">
        <v>0.80610609151707435</v>
      </c>
      <c r="BM43" s="293">
        <v>0.69259034488361015</v>
      </c>
      <c r="BN43" s="292">
        <v>1.1256292020517973</v>
      </c>
      <c r="BO43" s="288">
        <v>0.84025327245486281</v>
      </c>
      <c r="BP43" s="288">
        <v>0.44713007403910388</v>
      </c>
      <c r="BQ43" s="293">
        <v>0.97930628683495136</v>
      </c>
      <c r="BR43" s="292">
        <v>0.77518136746569943</v>
      </c>
      <c r="BS43" s="288">
        <v>0.40919076522134767</v>
      </c>
      <c r="BT43" s="288">
        <v>0.94867772913043313</v>
      </c>
      <c r="BU43" s="361">
        <v>0.82870145911460547</v>
      </c>
      <c r="BV43" s="372">
        <v>0.79879362838864465</v>
      </c>
      <c r="BW43" s="361">
        <v>0.67418128799519284</v>
      </c>
      <c r="BX43" s="288">
        <v>0.52529588776951708</v>
      </c>
      <c r="BY43" s="361">
        <v>1.0404639864648437</v>
      </c>
      <c r="BZ43" s="407">
        <v>0.67046039026337911</v>
      </c>
      <c r="CA43" s="288">
        <v>0.55908912338066363</v>
      </c>
      <c r="CB43" s="288">
        <v>0.62574826243779036</v>
      </c>
      <c r="CC43" s="408">
        <v>0.62885460488594414</v>
      </c>
      <c r="CD43" s="395">
        <v>1.1184510273155277</v>
      </c>
      <c r="CE43" s="288">
        <v>0.58047813159094896</v>
      </c>
      <c r="CF43" s="288">
        <v>0.19144200046427062</v>
      </c>
      <c r="CG43" s="288">
        <v>1.1021655640691912</v>
      </c>
      <c r="CH43" s="288">
        <v>0.33475705587622534</v>
      </c>
      <c r="CI43" s="288">
        <v>0.63335704648721303</v>
      </c>
      <c r="CJ43" s="288">
        <v>1.2952800052350071</v>
      </c>
      <c r="CK43" s="288">
        <v>0.52870528416122831</v>
      </c>
      <c r="CL43" s="288">
        <v>0.259879550973247</v>
      </c>
      <c r="CM43" s="288">
        <v>0.28071917393462331</v>
      </c>
      <c r="CN43" s="288">
        <v>0.37265923609156631</v>
      </c>
      <c r="CO43" s="288">
        <v>0.7756729691234695</v>
      </c>
      <c r="CP43" s="288">
        <v>0.81471847357761262</v>
      </c>
      <c r="CQ43" s="288">
        <v>0.46325155868542267</v>
      </c>
      <c r="CR43" s="288">
        <v>0.49823800056880152</v>
      </c>
      <c r="CS43" s="288">
        <v>0.57123686699387966</v>
      </c>
      <c r="CT43" s="288">
        <v>0.69254560874692683</v>
      </c>
      <c r="CU43" s="288">
        <v>0.51009921497078059</v>
      </c>
      <c r="CV43" s="288">
        <v>0.30425536348885229</v>
      </c>
      <c r="CW43" s="288">
        <v>0.71141519898263417</v>
      </c>
      <c r="CX43" s="288">
        <v>0.25105863869667822</v>
      </c>
      <c r="CY43" s="288">
        <v>0.47690886935172311</v>
      </c>
      <c r="CZ43" s="288">
        <v>1.0228744165293193</v>
      </c>
    </row>
    <row r="44" spans="1:104" ht="13" x14ac:dyDescent="0.3">
      <c r="A44" s="305"/>
      <c r="B44" s="8" t="s">
        <v>4</v>
      </c>
      <c r="C44" s="306" t="s">
        <v>37</v>
      </c>
      <c r="D44" s="298">
        <v>2.8382822044638756E-2</v>
      </c>
      <c r="E44" s="285">
        <v>7.5094375538215671E-2</v>
      </c>
      <c r="F44" s="285">
        <v>0.17975424796771694</v>
      </c>
      <c r="G44" s="285">
        <v>0.49144648167356247</v>
      </c>
      <c r="H44" s="285">
        <v>1.3407891527800897</v>
      </c>
      <c r="I44" s="285">
        <v>1.4733241896643405</v>
      </c>
      <c r="J44" s="292">
        <v>1.286485321232858</v>
      </c>
      <c r="K44" s="288">
        <v>1.3012723186801474</v>
      </c>
      <c r="L44" s="288">
        <v>1.4976501153437685</v>
      </c>
      <c r="M44" s="293">
        <v>1.3100374244590209</v>
      </c>
      <c r="N44" s="292">
        <v>1.2934980220501071</v>
      </c>
      <c r="O44" s="288">
        <v>1.1919518467686832</v>
      </c>
      <c r="P44" s="288">
        <v>1.1751186545700931</v>
      </c>
      <c r="Q44" s="293">
        <v>1.0952278109702984</v>
      </c>
      <c r="R44" s="292">
        <v>0.98599643376044099</v>
      </c>
      <c r="S44" s="288">
        <v>1.0008520714341014</v>
      </c>
      <c r="T44" s="288">
        <v>0.94313500840372388</v>
      </c>
      <c r="U44" s="293">
        <v>0.8882758829168349</v>
      </c>
      <c r="V44" s="292">
        <v>0.90434742729433171</v>
      </c>
      <c r="W44" s="288">
        <v>0.8666459326983601</v>
      </c>
      <c r="X44" s="288">
        <v>0.86731247066100559</v>
      </c>
      <c r="Y44" s="293">
        <v>0.93902139030187615</v>
      </c>
      <c r="Z44" s="292">
        <v>0.96022946991445501</v>
      </c>
      <c r="AA44" s="288">
        <v>1.1822980946521617</v>
      </c>
      <c r="AB44" s="288">
        <v>1.1574926068125613</v>
      </c>
      <c r="AC44" s="293">
        <v>1.115729281715915</v>
      </c>
      <c r="AD44" s="292">
        <v>1.0889898602493475</v>
      </c>
      <c r="AE44" s="288">
        <v>0.98750867474553983</v>
      </c>
      <c r="AF44" s="288">
        <v>1.068445003145531</v>
      </c>
      <c r="AG44" s="293">
        <v>1.0637818019623471</v>
      </c>
      <c r="AH44" s="292">
        <v>2.3312296390307354E-4</v>
      </c>
      <c r="AI44" s="288">
        <v>0.46904200512104205</v>
      </c>
      <c r="AJ44" s="288">
        <v>0.57296978475901361</v>
      </c>
      <c r="AK44" s="293">
        <v>0.63386859276228158</v>
      </c>
      <c r="AL44" s="292">
        <v>0.49362358699853276</v>
      </c>
      <c r="AM44" s="288">
        <v>0.40115654026895087</v>
      </c>
      <c r="AN44" s="288">
        <v>0.35883331127790102</v>
      </c>
      <c r="AO44" s="293">
        <v>0.38676364426157117</v>
      </c>
      <c r="AP44" s="292">
        <v>0.28097369895110719</v>
      </c>
      <c r="AQ44" s="288">
        <v>0.28315035998360827</v>
      </c>
      <c r="AR44" s="288">
        <v>0.26108403951833759</v>
      </c>
      <c r="AS44" s="293">
        <v>0.34584903286578467</v>
      </c>
      <c r="AT44" s="292">
        <v>0.33038351864886756</v>
      </c>
      <c r="AU44" s="288">
        <v>0.31003701833552294</v>
      </c>
      <c r="AV44" s="288">
        <v>0.33638749278336055</v>
      </c>
      <c r="AW44" s="293">
        <v>0.33819781309091396</v>
      </c>
      <c r="AX44" s="292">
        <v>0.29335400270191309</v>
      </c>
      <c r="AY44" s="288">
        <v>0.28005379767551586</v>
      </c>
      <c r="AZ44" s="288">
        <v>0.27905669894816582</v>
      </c>
      <c r="BA44" s="293">
        <v>0.26000866335659589</v>
      </c>
      <c r="BB44" s="292">
        <v>0.25452968502697854</v>
      </c>
      <c r="BC44" s="288">
        <v>0.26243857295443984</v>
      </c>
      <c r="BD44" s="288">
        <v>0.25548357319681819</v>
      </c>
      <c r="BE44" s="293">
        <v>0.23154557570891815</v>
      </c>
      <c r="BF44" s="292">
        <v>0.22891655009247563</v>
      </c>
      <c r="BG44" s="288">
        <v>0.21536604444492338</v>
      </c>
      <c r="BH44" s="288">
        <v>0.2089305234394265</v>
      </c>
      <c r="BI44" s="293">
        <v>0.17732368889551672</v>
      </c>
      <c r="BJ44" s="292">
        <v>0.17341728223648398</v>
      </c>
      <c r="BK44" s="288">
        <v>0.15423003312991593</v>
      </c>
      <c r="BL44" s="288">
        <v>0.17769767354632407</v>
      </c>
      <c r="BM44" s="293">
        <v>0.17572945381173094</v>
      </c>
      <c r="BN44" s="292">
        <v>0.15021381957056137</v>
      </c>
      <c r="BO44" s="288">
        <v>0.13964637382928408</v>
      </c>
      <c r="BP44" s="288">
        <v>0.11570436635441787</v>
      </c>
      <c r="BQ44" s="293">
        <v>0.11833431921770482</v>
      </c>
      <c r="BR44" s="292">
        <v>9.0646812317926387E-2</v>
      </c>
      <c r="BS44" s="288">
        <v>9.4229359473162536E-2</v>
      </c>
      <c r="BT44" s="288">
        <v>8.9434892084233775E-2</v>
      </c>
      <c r="BU44" s="361">
        <v>7.3488785632572884E-2</v>
      </c>
      <c r="BV44" s="372">
        <v>6.2723082409240766E-2</v>
      </c>
      <c r="BW44" s="361">
        <v>6.435317167722765E-2</v>
      </c>
      <c r="BX44" s="288">
        <v>4.9351995364778918E-2</v>
      </c>
      <c r="BY44" s="361">
        <v>3.8447610248524229E-2</v>
      </c>
      <c r="BZ44" s="407">
        <v>1.6242996573813492E-2</v>
      </c>
      <c r="CA44" s="288">
        <v>5.7329654331164225E-3</v>
      </c>
      <c r="CB44" s="288">
        <v>6.1389319813866883E-3</v>
      </c>
      <c r="CC44" s="408">
        <v>3.8550296584747391E-4</v>
      </c>
      <c r="CD44" s="395">
        <v>2.2409542827134721E-5</v>
      </c>
      <c r="CE44" s="288">
        <v>2.1807512954450108E-5</v>
      </c>
      <c r="CF44" s="288">
        <v>2.3027895242450198E-5</v>
      </c>
      <c r="CG44" s="288">
        <v>2.0490358239890554E-5</v>
      </c>
      <c r="CH44" s="288">
        <v>2.1822495380190294E-5</v>
      </c>
      <c r="CI44" s="288">
        <v>0</v>
      </c>
      <c r="CJ44" s="288">
        <v>0</v>
      </c>
      <c r="CK44" s="288">
        <v>0</v>
      </c>
      <c r="CL44" s="288">
        <v>0</v>
      </c>
      <c r="CM44" s="288">
        <v>0</v>
      </c>
      <c r="CN44" s="288">
        <v>0</v>
      </c>
      <c r="CO44" s="288">
        <v>0</v>
      </c>
      <c r="CP44" s="288">
        <v>0</v>
      </c>
      <c r="CQ44" s="288">
        <v>0</v>
      </c>
      <c r="CR44" s="288">
        <v>0</v>
      </c>
      <c r="CS44" s="288">
        <v>0</v>
      </c>
      <c r="CT44" s="288">
        <v>0</v>
      </c>
      <c r="CU44" s="288">
        <v>0</v>
      </c>
      <c r="CV44" s="288">
        <v>0</v>
      </c>
      <c r="CW44" s="288">
        <v>0</v>
      </c>
      <c r="CX44" s="288">
        <v>0</v>
      </c>
      <c r="CY44" s="288">
        <v>0</v>
      </c>
      <c r="CZ44" s="288">
        <v>0</v>
      </c>
    </row>
    <row r="45" spans="1:104" ht="13" x14ac:dyDescent="0.3">
      <c r="A45" s="305"/>
      <c r="B45" s="9" t="s">
        <v>4</v>
      </c>
      <c r="C45" s="308" t="s">
        <v>51</v>
      </c>
      <c r="D45" s="298"/>
      <c r="E45" s="285"/>
      <c r="F45" s="285"/>
      <c r="G45" s="285"/>
      <c r="H45" s="285"/>
      <c r="I45" s="285"/>
      <c r="J45" s="292"/>
      <c r="K45" s="288"/>
      <c r="L45" s="288"/>
      <c r="M45" s="293"/>
      <c r="N45" s="292"/>
      <c r="O45" s="288"/>
      <c r="P45" s="288"/>
      <c r="Q45" s="293"/>
      <c r="R45" s="292"/>
      <c r="S45" s="288"/>
      <c r="T45" s="288"/>
      <c r="U45" s="293"/>
      <c r="V45" s="292"/>
      <c r="W45" s="288"/>
      <c r="X45" s="288"/>
      <c r="Y45" s="293"/>
      <c r="Z45" s="292"/>
      <c r="AA45" s="288"/>
      <c r="AB45" s="288"/>
      <c r="AC45" s="293"/>
      <c r="AD45" s="292"/>
      <c r="AE45" s="288"/>
      <c r="AF45" s="288"/>
      <c r="AG45" s="293"/>
      <c r="AH45" s="292"/>
      <c r="AI45" s="288"/>
      <c r="AJ45" s="288"/>
      <c r="AK45" s="293"/>
      <c r="AL45" s="292"/>
      <c r="AM45" s="288"/>
      <c r="AN45" s="288"/>
      <c r="AO45" s="293"/>
      <c r="AP45" s="292"/>
      <c r="AQ45" s="288"/>
      <c r="AR45" s="288"/>
      <c r="AS45" s="293"/>
      <c r="AT45" s="292"/>
      <c r="AU45" s="288"/>
      <c r="AV45" s="288"/>
      <c r="AW45" s="293"/>
      <c r="AX45" s="292">
        <v>0</v>
      </c>
      <c r="AY45" s="288">
        <v>0</v>
      </c>
      <c r="AZ45" s="288">
        <v>0.15590452607747371</v>
      </c>
      <c r="BA45" s="293">
        <v>0.21763546557081606</v>
      </c>
      <c r="BB45" s="292">
        <v>0.29892800618926441</v>
      </c>
      <c r="BC45" s="288">
        <v>0.35167247542684177</v>
      </c>
      <c r="BD45" s="288">
        <v>0.38621166714540212</v>
      </c>
      <c r="BE45" s="293">
        <v>0.44434361098836439</v>
      </c>
      <c r="BF45" s="292">
        <v>0.51282511819791166</v>
      </c>
      <c r="BG45" s="288">
        <v>0.53688396647983172</v>
      </c>
      <c r="BH45" s="288">
        <v>0.62755333723628681</v>
      </c>
      <c r="BI45" s="293">
        <v>0.78554337238009608</v>
      </c>
      <c r="BJ45" s="292">
        <v>0.83867456724851297</v>
      </c>
      <c r="BK45" s="288">
        <v>0.9418120981624527</v>
      </c>
      <c r="BL45" s="288">
        <v>1.1734933401457144</v>
      </c>
      <c r="BM45" s="293">
        <v>1.2094149362817519</v>
      </c>
      <c r="BN45" s="292">
        <v>1.2082461745370938</v>
      </c>
      <c r="BO45" s="288">
        <v>1.1786088632929783</v>
      </c>
      <c r="BP45" s="288">
        <v>1.183792189538954</v>
      </c>
      <c r="BQ45" s="293">
        <v>1.2046861520615155</v>
      </c>
      <c r="BR45" s="292">
        <v>1.1795214058968897</v>
      </c>
      <c r="BS45" s="288">
        <v>1.2426400167847111</v>
      </c>
      <c r="BT45" s="288">
        <v>1.1959803382631842</v>
      </c>
      <c r="BU45" s="361">
        <v>1.1975806290475204</v>
      </c>
      <c r="BV45" s="372">
        <v>1.0932527838243531</v>
      </c>
      <c r="BW45" s="361">
        <v>1.1455391036972384</v>
      </c>
      <c r="BX45" s="288">
        <v>1.1398831174319293</v>
      </c>
      <c r="BY45" s="361">
        <v>1.0329309732253849</v>
      </c>
      <c r="BZ45" s="407">
        <v>1.026640241407635</v>
      </c>
      <c r="CA45" s="288">
        <v>1.069867993832069</v>
      </c>
      <c r="CB45" s="288">
        <v>1.148092773177946</v>
      </c>
      <c r="CC45" s="408">
        <v>1.1054228183181853</v>
      </c>
      <c r="CD45" s="395">
        <v>1.3895504455197911</v>
      </c>
      <c r="CE45" s="288">
        <v>1.4129376462054837</v>
      </c>
      <c r="CF45" s="288">
        <v>1.5154255763190814</v>
      </c>
      <c r="CG45" s="288">
        <v>1.3769936935085112</v>
      </c>
      <c r="CH45" s="288">
        <v>1.4816982357162995</v>
      </c>
      <c r="CI45" s="288">
        <v>1.2847178511056485</v>
      </c>
      <c r="CJ45" s="288">
        <v>1.1801502643958679</v>
      </c>
      <c r="CK45" s="288">
        <v>1.2317690092575357</v>
      </c>
      <c r="CL45" s="288">
        <v>1.0938184256411867</v>
      </c>
      <c r="CM45" s="288">
        <v>1.1252673487978548</v>
      </c>
      <c r="CN45" s="288">
        <v>1.1627533641766326</v>
      </c>
      <c r="CO45" s="288">
        <v>1.1906762107041269</v>
      </c>
      <c r="CP45" s="288">
        <v>1.1197602624888634</v>
      </c>
      <c r="CQ45" s="288">
        <v>1.113365853251582</v>
      </c>
      <c r="CR45" s="288">
        <v>1.0646307254901846</v>
      </c>
      <c r="CS45" s="288">
        <v>1.0135082530523793</v>
      </c>
      <c r="CT45" s="288">
        <v>1.0305945685889015</v>
      </c>
      <c r="CU45" s="288">
        <v>1.096355390977104</v>
      </c>
      <c r="CV45" s="288">
        <v>1.1053040175412858</v>
      </c>
      <c r="CW45" s="288">
        <v>1.1331111423048903</v>
      </c>
      <c r="CX45" s="288">
        <v>1.0623692451750204</v>
      </c>
      <c r="CY45" s="288">
        <v>1.0249429987683509</v>
      </c>
      <c r="CZ45" s="288">
        <v>0.97214356670075275</v>
      </c>
    </row>
    <row r="46" spans="1:104" ht="13" x14ac:dyDescent="0.3">
      <c r="A46" s="305"/>
      <c r="B46" s="8" t="s">
        <v>4</v>
      </c>
      <c r="C46" s="306" t="s">
        <v>46</v>
      </c>
      <c r="D46" s="298">
        <v>7.0215901301529174E-2</v>
      </c>
      <c r="E46" s="285">
        <v>0.10455169635171767</v>
      </c>
      <c r="F46" s="285">
        <v>0.15210174708007623</v>
      </c>
      <c r="G46" s="285">
        <v>0.200740732898497</v>
      </c>
      <c r="H46" s="285">
        <v>9.3603602718803261E-2</v>
      </c>
      <c r="I46" s="285">
        <v>0.1732014961248253</v>
      </c>
      <c r="J46" s="292">
        <v>0.38167660099837825</v>
      </c>
      <c r="K46" s="288">
        <v>0.48112011215109785</v>
      </c>
      <c r="L46" s="288">
        <v>0.33443087457340487</v>
      </c>
      <c r="M46" s="293">
        <v>0.29308199641938365</v>
      </c>
      <c r="N46" s="292">
        <v>0.46222748750792753</v>
      </c>
      <c r="O46" s="288">
        <v>0.57614766474105839</v>
      </c>
      <c r="P46" s="288">
        <v>0.72824499841760526</v>
      </c>
      <c r="Q46" s="293">
        <v>0.62574476197409423</v>
      </c>
      <c r="R46" s="292">
        <v>0.88434334454708208</v>
      </c>
      <c r="S46" s="288">
        <v>1.0796791577745994</v>
      </c>
      <c r="T46" s="288">
        <v>1.2039776304619518</v>
      </c>
      <c r="U46" s="293">
        <v>0.61660200412597088</v>
      </c>
      <c r="V46" s="292">
        <v>0.79999776226549313</v>
      </c>
      <c r="W46" s="288">
        <v>0.79564596145277078</v>
      </c>
      <c r="X46" s="288">
        <v>0.84438180018817521</v>
      </c>
      <c r="Y46" s="293">
        <v>0.79345280383953021</v>
      </c>
      <c r="Z46" s="292">
        <v>1.1080580325775267</v>
      </c>
      <c r="AA46" s="288">
        <v>1.5790878547989347</v>
      </c>
      <c r="AB46" s="288">
        <v>1.4697495095048136</v>
      </c>
      <c r="AC46" s="293">
        <v>1.1103132112346832</v>
      </c>
      <c r="AD46" s="292">
        <v>1.3286797085350612</v>
      </c>
      <c r="AE46" s="288">
        <v>1.6363439959784141</v>
      </c>
      <c r="AF46" s="288">
        <v>1.7144334197644457</v>
      </c>
      <c r="AG46" s="293">
        <v>1.7307563587992729</v>
      </c>
      <c r="AH46" s="292">
        <v>2.5962609928108532E-6</v>
      </c>
      <c r="AI46" s="288">
        <v>3.933626411845096E-2</v>
      </c>
      <c r="AJ46" s="288">
        <v>4.0511174726796509E-2</v>
      </c>
      <c r="AK46" s="293">
        <v>8.7801127406901575E-2</v>
      </c>
      <c r="AL46" s="292">
        <v>0.14911099464586713</v>
      </c>
      <c r="AM46" s="288">
        <v>0.11658016754593149</v>
      </c>
      <c r="AN46" s="288">
        <v>0.26789272510958717</v>
      </c>
      <c r="AO46" s="293">
        <v>0.26699208739878022</v>
      </c>
      <c r="AP46" s="292">
        <v>0.21180862038366949</v>
      </c>
      <c r="AQ46" s="288">
        <v>0.19244566917277572</v>
      </c>
      <c r="AR46" s="288">
        <v>0.1775926324913798</v>
      </c>
      <c r="AS46" s="293">
        <v>3.6045950533509702E-2</v>
      </c>
      <c r="AT46" s="292">
        <v>0.11978878502519245</v>
      </c>
      <c r="AU46" s="288">
        <v>9.5282508512658043E-2</v>
      </c>
      <c r="AV46" s="288">
        <v>5.2490614540794622E-2</v>
      </c>
      <c r="AW46" s="293">
        <v>6.3025622373033705E-2</v>
      </c>
      <c r="AX46" s="292">
        <v>0.10584405433050066</v>
      </c>
      <c r="AY46" s="288">
        <v>4.0920456635212203E-2</v>
      </c>
      <c r="AZ46" s="288">
        <v>6.0484955833494419E-2</v>
      </c>
      <c r="BA46" s="293">
        <v>0.11710953014876432</v>
      </c>
      <c r="BB46" s="292">
        <v>0.15764669541209356</v>
      </c>
      <c r="BC46" s="288">
        <v>0.19161837702455309</v>
      </c>
      <c r="BD46" s="288">
        <v>0.18549307138807383</v>
      </c>
      <c r="BE46" s="293">
        <v>0.18491536942743272</v>
      </c>
      <c r="BF46" s="292">
        <v>0.20788883431738375</v>
      </c>
      <c r="BG46" s="288">
        <v>0.2773976141919417</v>
      </c>
      <c r="BH46" s="288">
        <v>0.23491308196668925</v>
      </c>
      <c r="BI46" s="293">
        <v>0.39046587450829279</v>
      </c>
      <c r="BJ46" s="292">
        <v>0.37815706480761729</v>
      </c>
      <c r="BK46" s="288">
        <v>0.21384614204303112</v>
      </c>
      <c r="BL46" s="288">
        <v>0.23883555459533473</v>
      </c>
      <c r="BM46" s="293">
        <v>0.21346214756357693</v>
      </c>
      <c r="BN46" s="292">
        <v>0.18955419298082071</v>
      </c>
      <c r="BO46" s="288">
        <v>0.23477537285812833</v>
      </c>
      <c r="BP46" s="288">
        <v>0.2117017989669262</v>
      </c>
      <c r="BQ46" s="293">
        <v>0.24515363804099113</v>
      </c>
      <c r="BR46" s="292">
        <v>0.21496884482058171</v>
      </c>
      <c r="BS46" s="288">
        <v>0.20193307609474684</v>
      </c>
      <c r="BT46" s="288">
        <v>8.6337291411820283E-2</v>
      </c>
      <c r="BU46" s="361">
        <v>0.14344346051103252</v>
      </c>
      <c r="BV46" s="372">
        <v>0.12192558596171078</v>
      </c>
      <c r="BW46" s="361">
        <v>0.18893402963230585</v>
      </c>
      <c r="BX46" s="288">
        <v>0.17313602181031335</v>
      </c>
      <c r="BY46" s="361">
        <v>0.26020810639381253</v>
      </c>
      <c r="BZ46" s="407">
        <v>0.19338058037480582</v>
      </c>
      <c r="CA46" s="288">
        <v>0.20084489583871612</v>
      </c>
      <c r="CB46" s="288">
        <v>0.14171235847701411</v>
      </c>
      <c r="CC46" s="408">
        <v>0.12381967333717142</v>
      </c>
      <c r="CD46" s="395">
        <v>0.11591392927419585</v>
      </c>
      <c r="CE46" s="288">
        <v>0.32281734222783015</v>
      </c>
      <c r="CF46" s="288">
        <v>0.53517423522097296</v>
      </c>
      <c r="CG46" s="288">
        <v>0.38584831190445784</v>
      </c>
      <c r="CH46" s="288">
        <v>0.31567094489783948</v>
      </c>
      <c r="CI46" s="288">
        <v>0.26799812115680161</v>
      </c>
      <c r="CJ46" s="288">
        <v>0.24106256164159393</v>
      </c>
      <c r="CK46" s="288">
        <v>0.14903270378488942</v>
      </c>
      <c r="CL46" s="288">
        <v>0.24173907414446813</v>
      </c>
      <c r="CM46" s="288">
        <v>0.1902344029262765</v>
      </c>
      <c r="CN46" s="288">
        <v>0.11576966747116461</v>
      </c>
      <c r="CO46" s="288">
        <v>0.15098775723064178</v>
      </c>
      <c r="CP46" s="288">
        <v>8.1866641179787022E-2</v>
      </c>
      <c r="CQ46" s="288">
        <v>5.1824343132242261E-2</v>
      </c>
      <c r="CR46" s="288">
        <v>5.9469512067143238E-2</v>
      </c>
      <c r="CS46" s="288">
        <v>0.15684261672266991</v>
      </c>
      <c r="CT46" s="288">
        <v>0.12587173204694274</v>
      </c>
      <c r="CU46" s="288">
        <v>0.15740211253783476</v>
      </c>
      <c r="CV46" s="288">
        <v>7.4044527143597549E-2</v>
      </c>
      <c r="CW46" s="288">
        <v>7.9235067887404129E-2</v>
      </c>
      <c r="CX46" s="288">
        <v>5.193090080980816E-2</v>
      </c>
      <c r="CY46" s="288">
        <v>8.1700485106629403E-2</v>
      </c>
      <c r="CZ46" s="288">
        <v>4.5046228522444109E-2</v>
      </c>
    </row>
    <row r="47" spans="1:104" ht="3" customHeight="1" x14ac:dyDescent="0.3">
      <c r="A47" s="305"/>
      <c r="B47" s="8"/>
      <c r="C47" s="306"/>
      <c r="D47" s="298"/>
      <c r="E47" s="285"/>
      <c r="F47" s="285"/>
      <c r="G47" s="285"/>
      <c r="H47" s="285"/>
      <c r="I47" s="285"/>
      <c r="J47" s="292"/>
      <c r="K47" s="288"/>
      <c r="L47" s="288"/>
      <c r="M47" s="293"/>
      <c r="N47" s="292"/>
      <c r="O47" s="288"/>
      <c r="P47" s="288"/>
      <c r="Q47" s="293"/>
      <c r="R47" s="292"/>
      <c r="S47" s="288"/>
      <c r="T47" s="288"/>
      <c r="U47" s="293"/>
      <c r="V47" s="292"/>
      <c r="W47" s="288"/>
      <c r="X47" s="288"/>
      <c r="Y47" s="293"/>
      <c r="Z47" s="292"/>
      <c r="AA47" s="288"/>
      <c r="AB47" s="288"/>
      <c r="AC47" s="293"/>
      <c r="AD47" s="292"/>
      <c r="AE47" s="288"/>
      <c r="AF47" s="288"/>
      <c r="AG47" s="293"/>
      <c r="AH47" s="292"/>
      <c r="AI47" s="288"/>
      <c r="AJ47" s="288"/>
      <c r="AK47" s="293"/>
      <c r="AL47" s="292"/>
      <c r="AM47" s="288"/>
      <c r="AN47" s="288"/>
      <c r="AO47" s="293"/>
      <c r="AP47" s="292"/>
      <c r="AQ47" s="288"/>
      <c r="AR47" s="288"/>
      <c r="AS47" s="293"/>
      <c r="AT47" s="292"/>
      <c r="AU47" s="288"/>
      <c r="AV47" s="288"/>
      <c r="AW47" s="293"/>
      <c r="AX47" s="292"/>
      <c r="AY47" s="288"/>
      <c r="AZ47" s="288"/>
      <c r="BA47" s="293"/>
      <c r="BB47" s="292"/>
      <c r="BC47" s="288"/>
      <c r="BD47" s="288"/>
      <c r="BE47" s="293"/>
      <c r="BF47" s="292"/>
      <c r="BG47" s="288"/>
      <c r="BH47" s="288"/>
      <c r="BI47" s="293"/>
      <c r="BJ47" s="292"/>
      <c r="BK47" s="288"/>
      <c r="BL47" s="288"/>
      <c r="BM47" s="293"/>
      <c r="BN47" s="292"/>
      <c r="BO47" s="288"/>
      <c r="BP47" s="288"/>
      <c r="BQ47" s="293"/>
      <c r="BR47" s="292"/>
      <c r="BS47" s="288"/>
      <c r="BT47" s="288"/>
      <c r="BU47" s="361"/>
      <c r="BV47" s="372"/>
      <c r="BW47" s="361"/>
      <c r="BX47" s="288"/>
      <c r="BY47" s="361"/>
      <c r="BZ47" s="407"/>
      <c r="CA47" s="288"/>
      <c r="CB47" s="288"/>
      <c r="CC47" s="408"/>
      <c r="CD47" s="395"/>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row>
    <row r="48" spans="1:104" ht="13" x14ac:dyDescent="0.3">
      <c r="A48" s="335" t="s">
        <v>50</v>
      </c>
      <c r="B48" s="309"/>
      <c r="C48" s="310"/>
      <c r="D48" s="311">
        <v>0.98503552459193311</v>
      </c>
      <c r="E48" s="312">
        <v>0.83364305481170875</v>
      </c>
      <c r="F48" s="312">
        <v>0.66670789390391261</v>
      </c>
      <c r="G48" s="312">
        <v>1.4843241015487749</v>
      </c>
      <c r="H48" s="312">
        <v>2.1300770004506382</v>
      </c>
      <c r="I48" s="312">
        <v>3.4688299421491493</v>
      </c>
      <c r="J48" s="313">
        <v>2.7376899558794316</v>
      </c>
      <c r="K48" s="314">
        <v>2.1374575099022204</v>
      </c>
      <c r="L48" s="314">
        <v>2.4045145799616003</v>
      </c>
      <c r="M48" s="315">
        <v>2.0322970909754661</v>
      </c>
      <c r="N48" s="313">
        <v>2.299305448872639</v>
      </c>
      <c r="O48" s="314">
        <v>2.1120742340711454</v>
      </c>
      <c r="P48" s="314">
        <v>2.1844440483671197</v>
      </c>
      <c r="Q48" s="315">
        <v>2.3632206092057424</v>
      </c>
      <c r="R48" s="313">
        <v>2.0002647983103206</v>
      </c>
      <c r="S48" s="314">
        <v>2.2926484761455659</v>
      </c>
      <c r="T48" s="314">
        <v>2.6087927890899278</v>
      </c>
      <c r="U48" s="315">
        <v>2.3748665229787256</v>
      </c>
      <c r="V48" s="313">
        <v>3.1173738337668206</v>
      </c>
      <c r="W48" s="314">
        <v>1.9082037476274114</v>
      </c>
      <c r="X48" s="314">
        <v>1.782308067496188</v>
      </c>
      <c r="Y48" s="315">
        <v>2.6632407017149156</v>
      </c>
      <c r="Z48" s="313">
        <v>2.5404923378741788</v>
      </c>
      <c r="AA48" s="314">
        <v>3.0112753941650325</v>
      </c>
      <c r="AB48" s="314">
        <v>3.6607708117881641</v>
      </c>
      <c r="AC48" s="315">
        <v>3.3819718905180012</v>
      </c>
      <c r="AD48" s="313">
        <v>3.3469151414285889</v>
      </c>
      <c r="AE48" s="314">
        <v>3.3691750185162235</v>
      </c>
      <c r="AF48" s="314">
        <v>3.1803191882762878</v>
      </c>
      <c r="AG48" s="315">
        <v>3.0133846797185457</v>
      </c>
      <c r="AH48" s="313">
        <v>4.3167087864676509E-4</v>
      </c>
      <c r="AI48" s="314">
        <v>0.85140329227555944</v>
      </c>
      <c r="AJ48" s="314">
        <v>0.77515661631110655</v>
      </c>
      <c r="AK48" s="315">
        <v>0.99540404851247299</v>
      </c>
      <c r="AL48" s="313">
        <v>1.5755823953272325</v>
      </c>
      <c r="AM48" s="314">
        <v>0.99738438850725308</v>
      </c>
      <c r="AN48" s="314">
        <v>0.83351501296856201</v>
      </c>
      <c r="AO48" s="315">
        <v>1.6382015035563215</v>
      </c>
      <c r="AP48" s="313">
        <v>0.93820303844420061</v>
      </c>
      <c r="AQ48" s="314">
        <v>1.0171340654180434</v>
      </c>
      <c r="AR48" s="314">
        <v>0.80214514768414069</v>
      </c>
      <c r="AS48" s="315">
        <v>0.85864702642710766</v>
      </c>
      <c r="AT48" s="313">
        <v>0.6602592916287997</v>
      </c>
      <c r="AU48" s="314">
        <v>0.40531952684818096</v>
      </c>
      <c r="AV48" s="314">
        <v>0.86035621803196261</v>
      </c>
      <c r="AW48" s="315">
        <v>0.87986332437946357</v>
      </c>
      <c r="AX48" s="313">
        <v>0.68773424052022269</v>
      </c>
      <c r="AY48" s="314">
        <v>0.64494001314694782</v>
      </c>
      <c r="AZ48" s="314">
        <v>0.76217286542676321</v>
      </c>
      <c r="BA48" s="315">
        <v>0.75523940630948261</v>
      </c>
      <c r="BB48" s="313">
        <v>0.99019867533536265</v>
      </c>
      <c r="BC48" s="314">
        <v>0.8486275847755218</v>
      </c>
      <c r="BD48" s="314">
        <v>1.2988001601969685</v>
      </c>
      <c r="BE48" s="315">
        <v>1.1652671126948104</v>
      </c>
      <c r="BF48" s="313">
        <v>1.5225647201914523</v>
      </c>
      <c r="BG48" s="314">
        <v>1.3194765184376369</v>
      </c>
      <c r="BH48" s="314">
        <v>1.0923098060098493</v>
      </c>
      <c r="BI48" s="315">
        <v>1.6739709516429073</v>
      </c>
      <c r="BJ48" s="313">
        <v>2.3157623550526072</v>
      </c>
      <c r="BK48" s="314">
        <v>1.8327300599585683</v>
      </c>
      <c r="BL48" s="314">
        <v>2.3961326598044477</v>
      </c>
      <c r="BM48" s="315">
        <v>2.2911968825406697</v>
      </c>
      <c r="BN48" s="313">
        <v>2.6736433891402731</v>
      </c>
      <c r="BO48" s="314">
        <v>2.3932838824352536</v>
      </c>
      <c r="BP48" s="314">
        <v>1.9583284288994021</v>
      </c>
      <c r="BQ48" s="315">
        <v>2.5474803961551631</v>
      </c>
      <c r="BR48" s="313">
        <v>2.2603184305010973</v>
      </c>
      <c r="BS48" s="314">
        <v>1.9479932175739683</v>
      </c>
      <c r="BT48" s="314">
        <v>2.3204302508896717</v>
      </c>
      <c r="BU48" s="363">
        <v>2.2432143343057311</v>
      </c>
      <c r="BV48" s="374">
        <v>2.0766950805839492</v>
      </c>
      <c r="BW48" s="363">
        <v>2.0730075930019645</v>
      </c>
      <c r="BX48" s="314">
        <v>1.8876670223765386</v>
      </c>
      <c r="BY48" s="363">
        <v>2.3720506763325653</v>
      </c>
      <c r="BZ48" s="411">
        <v>1.9067242086196334</v>
      </c>
      <c r="CA48" s="314">
        <v>1.8355349784845651</v>
      </c>
      <c r="CB48" s="314">
        <v>1.9216923260741372</v>
      </c>
      <c r="CC48" s="412">
        <v>1.8584825995071483</v>
      </c>
      <c r="CD48" s="397">
        <v>2.623937811652342</v>
      </c>
      <c r="CE48" s="314">
        <v>2.3162549275372171</v>
      </c>
      <c r="CF48" s="314">
        <v>2.2420648398995673</v>
      </c>
      <c r="CG48" s="314">
        <v>2.8650280598404003</v>
      </c>
      <c r="CH48" s="314">
        <v>2.1321480589857447</v>
      </c>
      <c r="CI48" s="314">
        <v>2.1860730187496631</v>
      </c>
      <c r="CJ48" s="314">
        <v>2.7164928312724692</v>
      </c>
      <c r="CK48" s="314">
        <v>1.9095069972036534</v>
      </c>
      <c r="CL48" s="314">
        <v>1.5954370507589017</v>
      </c>
      <c r="CM48" s="314">
        <v>1.5962209256587547</v>
      </c>
      <c r="CN48" s="314">
        <v>1.6511822677393635</v>
      </c>
      <c r="CO48" s="314">
        <v>2.1173369370582384</v>
      </c>
      <c r="CP48" s="314">
        <v>2.0163453772462629</v>
      </c>
      <c r="CQ48" s="314">
        <v>1.6284417550692469</v>
      </c>
      <c r="CR48" s="314">
        <v>1.6223382381261295</v>
      </c>
      <c r="CS48" s="314">
        <v>1.741587736768929</v>
      </c>
      <c r="CT48" s="314">
        <v>1.849011909382771</v>
      </c>
      <c r="CU48" s="314">
        <v>1.7638567184857195</v>
      </c>
      <c r="CV48" s="314">
        <v>1.4836039081737358</v>
      </c>
      <c r="CW48" s="314">
        <v>1.9237614091749287</v>
      </c>
      <c r="CX48" s="314">
        <v>1.3653587846815067</v>
      </c>
      <c r="CY48" s="314">
        <v>1.5835523532267035</v>
      </c>
      <c r="CZ48" s="314">
        <v>2.0400642117525161</v>
      </c>
    </row>
    <row r="49" spans="1:104" ht="3" customHeight="1" x14ac:dyDescent="0.25">
      <c r="A49" s="305"/>
      <c r="B49" s="10"/>
      <c r="C49" s="306"/>
      <c r="D49" s="299"/>
      <c r="E49" s="286"/>
      <c r="F49" s="286"/>
      <c r="G49" s="286"/>
      <c r="H49" s="286"/>
      <c r="I49" s="286"/>
      <c r="J49" s="294"/>
      <c r="K49" s="289"/>
      <c r="L49" s="289"/>
      <c r="M49" s="295"/>
      <c r="N49" s="294"/>
      <c r="O49" s="289"/>
      <c r="P49" s="289"/>
      <c r="Q49" s="295"/>
      <c r="R49" s="294"/>
      <c r="S49" s="289"/>
      <c r="T49" s="289"/>
      <c r="U49" s="295"/>
      <c r="V49" s="294"/>
      <c r="W49" s="289"/>
      <c r="X49" s="289"/>
      <c r="Y49" s="295"/>
      <c r="Z49" s="294"/>
      <c r="AA49" s="289"/>
      <c r="AB49" s="289"/>
      <c r="AC49" s="295"/>
      <c r="AD49" s="294"/>
      <c r="AE49" s="289"/>
      <c r="AF49" s="289"/>
      <c r="AG49" s="295"/>
      <c r="AH49" s="294"/>
      <c r="AI49" s="289"/>
      <c r="AJ49" s="289"/>
      <c r="AK49" s="295"/>
      <c r="AL49" s="294"/>
      <c r="AM49" s="289"/>
      <c r="AN49" s="289"/>
      <c r="AO49" s="295"/>
      <c r="AP49" s="294"/>
      <c r="AQ49" s="289"/>
      <c r="AR49" s="289"/>
      <c r="AS49" s="295"/>
      <c r="AT49" s="294"/>
      <c r="AU49" s="289"/>
      <c r="AV49" s="289"/>
      <c r="AW49" s="295"/>
      <c r="AX49" s="294"/>
      <c r="AY49" s="289"/>
      <c r="AZ49" s="289"/>
      <c r="BA49" s="295"/>
      <c r="BB49" s="294"/>
      <c r="BC49" s="289"/>
      <c r="BD49" s="289"/>
      <c r="BE49" s="295"/>
      <c r="BF49" s="294"/>
      <c r="BG49" s="289"/>
      <c r="BH49" s="289"/>
      <c r="BI49" s="295"/>
      <c r="BJ49" s="294"/>
      <c r="BK49" s="289"/>
      <c r="BL49" s="289"/>
      <c r="BM49" s="295"/>
      <c r="BN49" s="294"/>
      <c r="BO49" s="289"/>
      <c r="BP49" s="289"/>
      <c r="BQ49" s="295"/>
      <c r="BR49" s="294"/>
      <c r="BS49" s="289"/>
      <c r="BT49" s="289"/>
      <c r="BU49" s="362"/>
      <c r="BV49" s="373"/>
      <c r="BW49" s="362"/>
      <c r="BX49" s="289"/>
      <c r="BY49" s="362"/>
      <c r="BZ49" s="409"/>
      <c r="CA49" s="289"/>
      <c r="CB49" s="289"/>
      <c r="CC49" s="410"/>
      <c r="CD49" s="396"/>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row>
    <row r="50" spans="1:104" ht="13" x14ac:dyDescent="0.3">
      <c r="A50" s="334" t="s">
        <v>43</v>
      </c>
      <c r="B50" s="309"/>
      <c r="C50" s="310"/>
      <c r="D50" s="311">
        <v>18.316825830836468</v>
      </c>
      <c r="E50" s="312">
        <v>21.767505347401624</v>
      </c>
      <c r="F50" s="312">
        <v>24.097024787045207</v>
      </c>
      <c r="G50" s="312">
        <v>31.213614755396481</v>
      </c>
      <c r="H50" s="312">
        <v>35.304195149529463</v>
      </c>
      <c r="I50" s="312">
        <v>37.363379873624091</v>
      </c>
      <c r="J50" s="313">
        <v>38.083189451988822</v>
      </c>
      <c r="K50" s="314">
        <v>41.130132325206546</v>
      </c>
      <c r="L50" s="314">
        <v>43.81654188769005</v>
      </c>
      <c r="M50" s="315">
        <v>45.264459144731283</v>
      </c>
      <c r="N50" s="313">
        <v>45.808130540076654</v>
      </c>
      <c r="O50" s="314">
        <v>43.762502285630795</v>
      </c>
      <c r="P50" s="314">
        <v>43.810378009156075</v>
      </c>
      <c r="Q50" s="315">
        <v>42.94489917342257</v>
      </c>
      <c r="R50" s="313">
        <v>42.922270373341355</v>
      </c>
      <c r="S50" s="314">
        <v>41.379921672194158</v>
      </c>
      <c r="T50" s="314">
        <v>39.975658993928668</v>
      </c>
      <c r="U50" s="315">
        <v>39.098536042520784</v>
      </c>
      <c r="V50" s="313">
        <v>39.716367403850377</v>
      </c>
      <c r="W50" s="314">
        <v>38.636002235316184</v>
      </c>
      <c r="X50" s="314">
        <v>36.947972744112029</v>
      </c>
      <c r="Y50" s="315">
        <v>35.930841303704938</v>
      </c>
      <c r="Z50" s="313">
        <v>36.574739988838623</v>
      </c>
      <c r="AA50" s="314">
        <v>36.703828971166025</v>
      </c>
      <c r="AB50" s="314">
        <v>34.052396520210273</v>
      </c>
      <c r="AC50" s="315">
        <v>32.820203499342597</v>
      </c>
      <c r="AD50" s="313">
        <v>32.576186780468348</v>
      </c>
      <c r="AE50" s="314">
        <v>31.739404733772197</v>
      </c>
      <c r="AF50" s="314">
        <v>31.600897250368767</v>
      </c>
      <c r="AG50" s="315">
        <v>29.552928013651862</v>
      </c>
      <c r="AH50" s="313">
        <v>31.834645972937132</v>
      </c>
      <c r="AI50" s="314">
        <v>30.098421220167246</v>
      </c>
      <c r="AJ50" s="314">
        <v>30.945067521887616</v>
      </c>
      <c r="AK50" s="315">
        <v>30.94959750038193</v>
      </c>
      <c r="AL50" s="313">
        <v>33.410330895781058</v>
      </c>
      <c r="AM50" s="314">
        <v>32.788397262917165</v>
      </c>
      <c r="AN50" s="314">
        <v>31.769593678801812</v>
      </c>
      <c r="AO50" s="315">
        <v>33.42112592902118</v>
      </c>
      <c r="AP50" s="313">
        <v>34.595728115216033</v>
      </c>
      <c r="AQ50" s="314">
        <v>35.010198881821047</v>
      </c>
      <c r="AR50" s="314">
        <v>34.011033369616428</v>
      </c>
      <c r="AS50" s="315">
        <v>34.60797985208999</v>
      </c>
      <c r="AT50" s="313">
        <v>34.212692637059227</v>
      </c>
      <c r="AU50" s="314">
        <v>32.231466351936092</v>
      </c>
      <c r="AV50" s="314">
        <v>32.871963023513409</v>
      </c>
      <c r="AW50" s="315">
        <v>33.032324451926272</v>
      </c>
      <c r="AX50" s="313">
        <v>31.593444585122093</v>
      </c>
      <c r="AY50" s="314">
        <v>30.966481613613265</v>
      </c>
      <c r="AZ50" s="314">
        <v>30.198674646636078</v>
      </c>
      <c r="BA50" s="315">
        <v>31.5236090184119</v>
      </c>
      <c r="BB50" s="313">
        <v>31.513515869123339</v>
      </c>
      <c r="BC50" s="314">
        <v>31.538317078725086</v>
      </c>
      <c r="BD50" s="314">
        <v>32.39416371206201</v>
      </c>
      <c r="BE50" s="315">
        <v>33.027917657266386</v>
      </c>
      <c r="BF50" s="313">
        <v>33.451812485807942</v>
      </c>
      <c r="BG50" s="314">
        <v>32.354693428915894</v>
      </c>
      <c r="BH50" s="314">
        <v>33.624561005276625</v>
      </c>
      <c r="BI50" s="315">
        <v>36.72705655932613</v>
      </c>
      <c r="BJ50" s="313">
        <v>36.840998694830823</v>
      </c>
      <c r="BK50" s="314">
        <v>38.037983095911329</v>
      </c>
      <c r="BL50" s="314">
        <v>40.992965432170848</v>
      </c>
      <c r="BM50" s="315">
        <v>40.509369741937</v>
      </c>
      <c r="BN50" s="313">
        <v>40.51662599707965</v>
      </c>
      <c r="BO50" s="314">
        <v>39.520042263876931</v>
      </c>
      <c r="BP50" s="314">
        <v>40.306413667680005</v>
      </c>
      <c r="BQ50" s="315">
        <v>40.324996744007237</v>
      </c>
      <c r="BR50" s="313">
        <v>41.251404539926071</v>
      </c>
      <c r="BS50" s="314">
        <v>41.6505233090517</v>
      </c>
      <c r="BT50" s="314">
        <v>41.789973308481784</v>
      </c>
      <c r="BU50" s="363">
        <v>42.034824325972828</v>
      </c>
      <c r="BV50" s="374">
        <v>41.318194697069899</v>
      </c>
      <c r="BW50" s="363">
        <v>42.122354009870605</v>
      </c>
      <c r="BX50" s="314">
        <v>43.093653005917353</v>
      </c>
      <c r="BY50" s="363">
        <v>43.487268230984512</v>
      </c>
      <c r="BZ50" s="411">
        <v>45.251720834711726</v>
      </c>
      <c r="CA50" s="314">
        <v>47.759301710988005</v>
      </c>
      <c r="CB50" s="314">
        <v>47.795901326578019</v>
      </c>
      <c r="CC50" s="412">
        <v>45.78995887570278</v>
      </c>
      <c r="CD50" s="397">
        <v>50.240463626987783</v>
      </c>
      <c r="CE50" s="314">
        <v>55.24953914846359</v>
      </c>
      <c r="CF50" s="314">
        <v>60.359778636965473</v>
      </c>
      <c r="CG50" s="314">
        <v>59.298791006145152</v>
      </c>
      <c r="CH50" s="314">
        <v>61.95900998820435</v>
      </c>
      <c r="CI50" s="314">
        <v>60.993126994640143</v>
      </c>
      <c r="CJ50" s="314">
        <v>56.267600694916837</v>
      </c>
      <c r="CK50" s="314">
        <v>59.024315429564837</v>
      </c>
      <c r="CL50" s="314">
        <v>57.135550120342181</v>
      </c>
      <c r="CM50" s="314">
        <v>56.505069703722498</v>
      </c>
      <c r="CN50" s="314">
        <v>57.221627956424037</v>
      </c>
      <c r="CO50" s="314">
        <v>57.68775858177758</v>
      </c>
      <c r="CP50" s="314">
        <v>56.843744633180734</v>
      </c>
      <c r="CQ50" s="314">
        <v>53.147206299169234</v>
      </c>
      <c r="CR50" s="314">
        <v>52.423328707335145</v>
      </c>
      <c r="CS50" s="314">
        <v>52.146840754092658</v>
      </c>
      <c r="CT50" s="314">
        <v>52.44171558502596</v>
      </c>
      <c r="CU50" s="314">
        <v>54.175298607960301</v>
      </c>
      <c r="CV50" s="314">
        <v>54.979002816086719</v>
      </c>
      <c r="CW50" s="314">
        <v>55.410174343836267</v>
      </c>
      <c r="CX50" s="314">
        <v>55.537333958839923</v>
      </c>
      <c r="CY50" s="314">
        <v>55.429590401525324</v>
      </c>
      <c r="CZ50" s="314">
        <v>57.162564050737537</v>
      </c>
    </row>
    <row r="51" spans="1:104" ht="3" customHeight="1" x14ac:dyDescent="0.25">
      <c r="A51" s="305"/>
      <c r="B51" s="10"/>
      <c r="C51" s="306"/>
      <c r="D51" s="299"/>
      <c r="E51" s="286"/>
      <c r="F51" s="286"/>
      <c r="G51" s="286"/>
      <c r="H51" s="286"/>
      <c r="I51" s="286"/>
      <c r="J51" s="294"/>
      <c r="K51" s="289"/>
      <c r="L51" s="289"/>
      <c r="M51" s="295"/>
      <c r="N51" s="294"/>
      <c r="O51" s="289"/>
      <c r="P51" s="289"/>
      <c r="Q51" s="295"/>
      <c r="R51" s="294"/>
      <c r="S51" s="289"/>
      <c r="T51" s="289"/>
      <c r="U51" s="295"/>
      <c r="V51" s="294"/>
      <c r="W51" s="289"/>
      <c r="X51" s="289"/>
      <c r="Y51" s="295"/>
      <c r="Z51" s="294"/>
      <c r="AA51" s="289"/>
      <c r="AB51" s="289"/>
      <c r="AC51" s="295"/>
      <c r="AD51" s="294"/>
      <c r="AE51" s="289"/>
      <c r="AF51" s="289"/>
      <c r="AG51" s="295"/>
      <c r="AH51" s="294"/>
      <c r="AI51" s="289"/>
      <c r="AJ51" s="289"/>
      <c r="AK51" s="295"/>
      <c r="AL51" s="294"/>
      <c r="AM51" s="289"/>
      <c r="AN51" s="289"/>
      <c r="AO51" s="295"/>
      <c r="AP51" s="294"/>
      <c r="AQ51" s="289"/>
      <c r="AR51" s="289"/>
      <c r="AS51" s="295"/>
      <c r="AT51" s="294"/>
      <c r="AU51" s="289"/>
      <c r="AV51" s="289"/>
      <c r="AW51" s="295"/>
      <c r="AX51" s="294"/>
      <c r="AY51" s="289"/>
      <c r="AZ51" s="289"/>
      <c r="BA51" s="295"/>
      <c r="BB51" s="294"/>
      <c r="BC51" s="289"/>
      <c r="BD51" s="289"/>
      <c r="BE51" s="295"/>
      <c r="BF51" s="294"/>
      <c r="BG51" s="289"/>
      <c r="BH51" s="289"/>
      <c r="BI51" s="295"/>
      <c r="BJ51" s="294"/>
      <c r="BK51" s="289"/>
      <c r="BL51" s="289"/>
      <c r="BM51" s="295"/>
      <c r="BN51" s="294"/>
      <c r="BO51" s="289"/>
      <c r="BP51" s="289"/>
      <c r="BQ51" s="295"/>
      <c r="BR51" s="294"/>
      <c r="BS51" s="289"/>
      <c r="BT51" s="289"/>
      <c r="BU51" s="362"/>
      <c r="BV51" s="373"/>
      <c r="BW51" s="362"/>
      <c r="BX51" s="289"/>
      <c r="BY51" s="362"/>
      <c r="BZ51" s="409"/>
      <c r="CA51" s="289"/>
      <c r="CB51" s="289"/>
      <c r="CC51" s="410"/>
      <c r="CD51" s="396"/>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row>
    <row r="52" spans="1:104" ht="28.5" customHeight="1" x14ac:dyDescent="0.25">
      <c r="A52" s="305"/>
      <c r="B52" s="12" t="s">
        <v>4</v>
      </c>
      <c r="C52" s="343" t="s">
        <v>55</v>
      </c>
      <c r="D52" s="298">
        <v>4.1181583209525536</v>
      </c>
      <c r="E52" s="285">
        <v>4.8620725126540156</v>
      </c>
      <c r="F52" s="285">
        <v>4.5343410531049591</v>
      </c>
      <c r="G52" s="285">
        <v>2.9944775354022282</v>
      </c>
      <c r="H52" s="285">
        <v>3.5159503191701371</v>
      </c>
      <c r="I52" s="285">
        <v>4.3970299384686999</v>
      </c>
      <c r="J52" s="292">
        <v>5.7695071869964618</v>
      </c>
      <c r="K52" s="288">
        <v>5.6165623708746022</v>
      </c>
      <c r="L52" s="288">
        <v>5.2297321263888481</v>
      </c>
      <c r="M52" s="293">
        <v>5.3057179609453042</v>
      </c>
      <c r="N52" s="292">
        <v>5.9901469366513886</v>
      </c>
      <c r="O52" s="288">
        <v>6.2781797766968479</v>
      </c>
      <c r="P52" s="288">
        <v>6.7627649907919212</v>
      </c>
      <c r="Q52" s="293">
        <v>5.9513010268992836</v>
      </c>
      <c r="R52" s="292">
        <v>6.9864671972610921</v>
      </c>
      <c r="S52" s="288">
        <v>6.5351754388831882</v>
      </c>
      <c r="T52" s="288">
        <v>7.7073191595912522</v>
      </c>
      <c r="U52" s="293">
        <v>6.8040082661359387</v>
      </c>
      <c r="V52" s="292">
        <v>7.4582610757322669</v>
      </c>
      <c r="W52" s="288">
        <v>8.5757772285673823</v>
      </c>
      <c r="X52" s="288">
        <v>8.4009662206922275</v>
      </c>
      <c r="Y52" s="293">
        <v>7.4577251797974906</v>
      </c>
      <c r="Z52" s="292">
        <v>8.6316609953461381</v>
      </c>
      <c r="AA52" s="288">
        <v>8.0927315820003098</v>
      </c>
      <c r="AB52" s="288">
        <v>7.8055212862968322</v>
      </c>
      <c r="AC52" s="293">
        <v>6.5256656471577852</v>
      </c>
      <c r="AD52" s="292">
        <v>7.5362381152931466</v>
      </c>
      <c r="AE52" s="288">
        <v>8.5052729113539041</v>
      </c>
      <c r="AF52" s="288">
        <v>8.0640329892850975</v>
      </c>
      <c r="AG52" s="293">
        <v>6.7963847757796261</v>
      </c>
      <c r="AH52" s="292">
        <v>8.3055219155148521</v>
      </c>
      <c r="AI52" s="288">
        <v>8.3058546426185593</v>
      </c>
      <c r="AJ52" s="288">
        <v>7.5667756450702779</v>
      </c>
      <c r="AK52" s="293">
        <v>6.1306221358272097</v>
      </c>
      <c r="AL52" s="292">
        <v>7.4812640989941741</v>
      </c>
      <c r="AM52" s="288">
        <v>8.5876359057209211</v>
      </c>
      <c r="AN52" s="288">
        <v>7.8979797680842232</v>
      </c>
      <c r="AO52" s="293">
        <v>6.5602209179169533</v>
      </c>
      <c r="AP52" s="292">
        <v>7.1572774284600795</v>
      </c>
      <c r="AQ52" s="288">
        <v>8.1413765380125973</v>
      </c>
      <c r="AR52" s="288">
        <v>8.4685216895232696</v>
      </c>
      <c r="AS52" s="293">
        <v>6.5609401432721937</v>
      </c>
      <c r="AT52" s="292">
        <v>7.8862273649183008</v>
      </c>
      <c r="AU52" s="288">
        <v>8.7189612380803769</v>
      </c>
      <c r="AV52" s="288">
        <v>8.9424789557784372</v>
      </c>
      <c r="AW52" s="293">
        <v>6.4513444849575832</v>
      </c>
      <c r="AX52" s="292">
        <v>7.1940335590133158</v>
      </c>
      <c r="AY52" s="288">
        <v>9.7665736546434214</v>
      </c>
      <c r="AZ52" s="288">
        <v>9.5193022415008155</v>
      </c>
      <c r="BA52" s="293">
        <v>7.2594791860710286</v>
      </c>
      <c r="BB52" s="292">
        <v>8.3519809672018503</v>
      </c>
      <c r="BC52" s="288">
        <v>9.721469249359604</v>
      </c>
      <c r="BD52" s="288">
        <v>10.242040608496279</v>
      </c>
      <c r="BE52" s="293">
        <v>8.9460311893550131</v>
      </c>
      <c r="BF52" s="292">
        <v>9.9330873474745509</v>
      </c>
      <c r="BG52" s="288">
        <v>10.098890644507174</v>
      </c>
      <c r="BH52" s="288">
        <v>10.08898813270995</v>
      </c>
      <c r="BI52" s="293">
        <v>9.5701162504064214</v>
      </c>
      <c r="BJ52" s="292">
        <v>10.011871492052071</v>
      </c>
      <c r="BK52" s="288">
        <v>10.663296548729297</v>
      </c>
      <c r="BL52" s="288">
        <v>10.000950850925621</v>
      </c>
      <c r="BM52" s="293">
        <v>7.0089296182480147</v>
      </c>
      <c r="BN52" s="292">
        <v>9.0167205380581343</v>
      </c>
      <c r="BO52" s="288">
        <v>9.1711413736446712</v>
      </c>
      <c r="BP52" s="288">
        <v>9.0298755480174275</v>
      </c>
      <c r="BQ52" s="345">
        <v>7.3706825055531606</v>
      </c>
      <c r="BR52" s="346">
        <v>8.0503970976725121</v>
      </c>
      <c r="BS52" s="347">
        <v>8.5492105835315808</v>
      </c>
      <c r="BT52" s="347">
        <v>8.9154741906598343</v>
      </c>
      <c r="BU52" s="365">
        <v>6.7678735529717553</v>
      </c>
      <c r="BV52" s="376">
        <v>8.1466730597240051</v>
      </c>
      <c r="BW52" s="365">
        <v>8.5668129290438806</v>
      </c>
      <c r="BX52" s="347">
        <v>8.6034677585140518</v>
      </c>
      <c r="BY52" s="365">
        <v>6.6465674200493821</v>
      </c>
      <c r="BZ52" s="415">
        <v>9.3174339380675431</v>
      </c>
      <c r="CA52" s="347">
        <v>10.029992567095036</v>
      </c>
      <c r="CB52" s="347">
        <v>8.8730533129406375</v>
      </c>
      <c r="CC52" s="416">
        <v>6.2468280182253269</v>
      </c>
      <c r="CD52" s="399">
        <v>7.7071473711896292</v>
      </c>
      <c r="CE52" s="347">
        <v>9.3511900606691309</v>
      </c>
      <c r="CF52" s="347">
        <v>9.3044919687979206</v>
      </c>
      <c r="CG52" s="347">
        <v>7.3519404126898307</v>
      </c>
      <c r="CH52" s="347">
        <v>7.9232868155061267</v>
      </c>
      <c r="CI52" s="347">
        <v>8.1396939387041929</v>
      </c>
      <c r="CJ52" s="347">
        <v>8.5174302424751342</v>
      </c>
      <c r="CK52" s="347">
        <v>6.3524884915892725</v>
      </c>
      <c r="CL52" s="347">
        <v>6.9947084823358177</v>
      </c>
      <c r="CM52" s="347">
        <v>8.3966983109818223</v>
      </c>
      <c r="CN52" s="347">
        <v>8.3786426324899708</v>
      </c>
      <c r="CO52" s="347">
        <v>6.3112608262619982</v>
      </c>
      <c r="CP52" s="347">
        <v>6.958805806036457</v>
      </c>
      <c r="CQ52" s="347">
        <v>8.6933066313933427</v>
      </c>
      <c r="CR52" s="347">
        <v>9.1907496727869979</v>
      </c>
      <c r="CS52" s="347">
        <v>5.85125814208783</v>
      </c>
      <c r="CT52" s="347">
        <v>6.636818564275961</v>
      </c>
      <c r="CU52" s="347">
        <v>6.7584790473463636</v>
      </c>
      <c r="CV52" s="347">
        <v>7.2129999682492327</v>
      </c>
      <c r="CW52" s="347">
        <v>5.1478912698511623</v>
      </c>
      <c r="CX52" s="347">
        <v>5.9642782898178401</v>
      </c>
      <c r="CY52" s="347">
        <v>6.1004908498408668</v>
      </c>
      <c r="CZ52" s="347">
        <v>6.3626646359988044</v>
      </c>
    </row>
    <row r="53" spans="1:104" ht="3" customHeight="1" x14ac:dyDescent="0.25">
      <c r="A53" s="305"/>
      <c r="B53" s="10"/>
      <c r="C53" s="306"/>
      <c r="D53" s="299"/>
      <c r="E53" s="286"/>
      <c r="F53" s="286"/>
      <c r="G53" s="286"/>
      <c r="H53" s="286"/>
      <c r="I53" s="286"/>
      <c r="J53" s="294"/>
      <c r="K53" s="289"/>
      <c r="L53" s="289"/>
      <c r="M53" s="295"/>
      <c r="N53" s="294"/>
      <c r="O53" s="289"/>
      <c r="P53" s="289"/>
      <c r="Q53" s="295"/>
      <c r="R53" s="294"/>
      <c r="S53" s="289"/>
      <c r="T53" s="289"/>
      <c r="U53" s="295"/>
      <c r="V53" s="294"/>
      <c r="W53" s="289"/>
      <c r="X53" s="289"/>
      <c r="Y53" s="295"/>
      <c r="Z53" s="294"/>
      <c r="AA53" s="289"/>
      <c r="AB53" s="289"/>
      <c r="AC53" s="295"/>
      <c r="AD53" s="294"/>
      <c r="AE53" s="289"/>
      <c r="AF53" s="289"/>
      <c r="AG53" s="295"/>
      <c r="AH53" s="294"/>
      <c r="AI53" s="289"/>
      <c r="AJ53" s="289"/>
      <c r="AK53" s="295"/>
      <c r="AL53" s="294"/>
      <c r="AM53" s="289"/>
      <c r="AN53" s="289"/>
      <c r="AO53" s="295"/>
      <c r="AP53" s="294"/>
      <c r="AQ53" s="289"/>
      <c r="AR53" s="289"/>
      <c r="AS53" s="295"/>
      <c r="AT53" s="294"/>
      <c r="AU53" s="289"/>
      <c r="AV53" s="289"/>
      <c r="AW53" s="295"/>
      <c r="AX53" s="294"/>
      <c r="AY53" s="289"/>
      <c r="AZ53" s="289"/>
      <c r="BA53" s="295"/>
      <c r="BB53" s="294"/>
      <c r="BC53" s="289"/>
      <c r="BD53" s="289"/>
      <c r="BE53" s="295"/>
      <c r="BF53" s="294"/>
      <c r="BG53" s="289"/>
      <c r="BH53" s="289"/>
      <c r="BI53" s="295"/>
      <c r="BJ53" s="294"/>
      <c r="BK53" s="289"/>
      <c r="BL53" s="289"/>
      <c r="BM53" s="295"/>
      <c r="BN53" s="294"/>
      <c r="BO53" s="289"/>
      <c r="BP53" s="289"/>
      <c r="BQ53" s="295"/>
      <c r="BR53" s="294"/>
      <c r="BS53" s="289"/>
      <c r="BT53" s="289"/>
      <c r="BU53" s="362"/>
      <c r="BV53" s="373"/>
      <c r="BW53" s="362"/>
      <c r="BX53" s="289"/>
      <c r="BY53" s="362"/>
      <c r="BZ53" s="409"/>
      <c r="CA53" s="289"/>
      <c r="CB53" s="289"/>
      <c r="CC53" s="410"/>
      <c r="CD53" s="396"/>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row>
    <row r="54" spans="1:104" ht="13" x14ac:dyDescent="0.3">
      <c r="A54" s="260" t="s">
        <v>44</v>
      </c>
      <c r="B54" s="269"/>
      <c r="C54" s="328"/>
      <c r="D54" s="329">
        <v>14.198667509883913</v>
      </c>
      <c r="E54" s="330">
        <v>16.905432834747611</v>
      </c>
      <c r="F54" s="330">
        <v>19.562683733940247</v>
      </c>
      <c r="G54" s="330">
        <v>28.219137219994252</v>
      </c>
      <c r="H54" s="330">
        <v>31.788244830359318</v>
      </c>
      <c r="I54" s="330">
        <v>32.966349935155378</v>
      </c>
      <c r="J54" s="331">
        <v>32.313682264992352</v>
      </c>
      <c r="K54" s="332">
        <v>35.513569954331942</v>
      </c>
      <c r="L54" s="332">
        <v>38.586809761301197</v>
      </c>
      <c r="M54" s="333">
        <v>39.958741183785982</v>
      </c>
      <c r="N54" s="331">
        <v>39.817983603425262</v>
      </c>
      <c r="O54" s="332">
        <v>37.484322508933964</v>
      </c>
      <c r="P54" s="332">
        <v>37.047613018364153</v>
      </c>
      <c r="Q54" s="333">
        <v>36.99359814652329</v>
      </c>
      <c r="R54" s="331">
        <v>35.935803176080263</v>
      </c>
      <c r="S54" s="332">
        <v>34.844746233310964</v>
      </c>
      <c r="T54" s="332">
        <v>32.268339834337411</v>
      </c>
      <c r="U54" s="333">
        <v>32.294527776384832</v>
      </c>
      <c r="V54" s="331">
        <v>32.258106328118089</v>
      </c>
      <c r="W54" s="332">
        <v>30.060225006748819</v>
      </c>
      <c r="X54" s="332">
        <v>28.5470065234198</v>
      </c>
      <c r="Y54" s="333">
        <v>28.473116123907445</v>
      </c>
      <c r="Z54" s="331">
        <v>27.943078993492488</v>
      </c>
      <c r="AA54" s="332">
        <v>28.611097389165714</v>
      </c>
      <c r="AB54" s="332">
        <v>26.246875233913435</v>
      </c>
      <c r="AC54" s="333">
        <v>26.294537852184806</v>
      </c>
      <c r="AD54" s="331">
        <v>25.03994866517521</v>
      </c>
      <c r="AE54" s="332">
        <v>23.234131822418306</v>
      </c>
      <c r="AF54" s="332">
        <v>23.536864261083661</v>
      </c>
      <c r="AG54" s="333">
        <v>22.756543237872233</v>
      </c>
      <c r="AH54" s="331">
        <v>23.52912405742228</v>
      </c>
      <c r="AI54" s="332">
        <v>21.792566577548676</v>
      </c>
      <c r="AJ54" s="332">
        <v>23.37829187681734</v>
      </c>
      <c r="AK54" s="333">
        <v>24.818975364554724</v>
      </c>
      <c r="AL54" s="331">
        <v>25.929066796786877</v>
      </c>
      <c r="AM54" s="332">
        <v>24.200761357196239</v>
      </c>
      <c r="AN54" s="332">
        <v>23.871613910717588</v>
      </c>
      <c r="AO54" s="333">
        <v>26.860905011104236</v>
      </c>
      <c r="AP54" s="331">
        <v>27.438450686755971</v>
      </c>
      <c r="AQ54" s="332">
        <v>26.868822343808446</v>
      </c>
      <c r="AR54" s="332">
        <v>25.54251168009317</v>
      </c>
      <c r="AS54" s="333">
        <v>28.047039708817795</v>
      </c>
      <c r="AT54" s="331">
        <v>26.326465272140929</v>
      </c>
      <c r="AU54" s="332">
        <v>23.51250511385572</v>
      </c>
      <c r="AV54" s="332">
        <v>23.929484067734965</v>
      </c>
      <c r="AW54" s="333">
        <v>26.580979966968695</v>
      </c>
      <c r="AX54" s="331">
        <v>24.399411026108776</v>
      </c>
      <c r="AY54" s="332">
        <v>21.199907958969842</v>
      </c>
      <c r="AZ54" s="332">
        <v>20.679372405135261</v>
      </c>
      <c r="BA54" s="333">
        <v>24.264129832340871</v>
      </c>
      <c r="BB54" s="331">
        <v>23.161534901921495</v>
      </c>
      <c r="BC54" s="332">
        <v>21.816847829365489</v>
      </c>
      <c r="BD54" s="332">
        <v>22.152123103565739</v>
      </c>
      <c r="BE54" s="333">
        <v>24.081886467911378</v>
      </c>
      <c r="BF54" s="331">
        <v>23.448797893936895</v>
      </c>
      <c r="BG54" s="332">
        <v>22.062964041469137</v>
      </c>
      <c r="BH54" s="332">
        <v>23.278867090477888</v>
      </c>
      <c r="BI54" s="333">
        <v>26.596531344965708</v>
      </c>
      <c r="BJ54" s="331">
        <v>26.291628922054667</v>
      </c>
      <c r="BK54" s="332">
        <v>26.811338550087811</v>
      </c>
      <c r="BL54" s="332">
        <v>29.801729660356564</v>
      </c>
      <c r="BM54" s="333">
        <v>32.274421529331761</v>
      </c>
      <c r="BN54" s="331">
        <v>31.499905459021509</v>
      </c>
      <c r="BO54" s="332">
        <v>30.348900890232265</v>
      </c>
      <c r="BP54" s="332">
        <v>31.276538119662572</v>
      </c>
      <c r="BQ54" s="333">
        <v>32.954314238454089</v>
      </c>
      <c r="BR54" s="331">
        <v>33.201007442253569</v>
      </c>
      <c r="BS54" s="332">
        <v>33.101312725520117</v>
      </c>
      <c r="BT54" s="332">
        <v>32.874499117821955</v>
      </c>
      <c r="BU54" s="366">
        <v>35.266950773001064</v>
      </c>
      <c r="BV54" s="377">
        <v>33.171521637345883</v>
      </c>
      <c r="BW54" s="366">
        <v>33.555541080826721</v>
      </c>
      <c r="BX54" s="332">
        <v>34.490185247403303</v>
      </c>
      <c r="BY54" s="366">
        <v>36.840700810935125</v>
      </c>
      <c r="BZ54" s="417">
        <v>35.934286896644188</v>
      </c>
      <c r="CA54" s="332">
        <v>37.729309143892969</v>
      </c>
      <c r="CB54" s="332">
        <v>38.922848013637378</v>
      </c>
      <c r="CC54" s="418">
        <v>39.543130857477458</v>
      </c>
      <c r="CD54" s="400">
        <v>42.533316255798148</v>
      </c>
      <c r="CE54" s="332">
        <v>45.898349087794458</v>
      </c>
      <c r="CF54" s="332">
        <v>51.055286668167554</v>
      </c>
      <c r="CG54" s="332">
        <v>51.946850593455295</v>
      </c>
      <c r="CH54" s="332">
        <v>54.035723172698226</v>
      </c>
      <c r="CI54" s="332">
        <v>52.853433055935938</v>
      </c>
      <c r="CJ54" s="332">
        <v>47.750170452441694</v>
      </c>
      <c r="CK54" s="332">
        <v>52.671826937975567</v>
      </c>
      <c r="CL54" s="332">
        <v>50.140841638006371</v>
      </c>
      <c r="CM54" s="332">
        <v>48.108371392740658</v>
      </c>
      <c r="CN54" s="332">
        <v>48.842985323934066</v>
      </c>
      <c r="CO54" s="332">
        <v>51.376497755515572</v>
      </c>
      <c r="CP54" s="332">
        <v>49.884938827144268</v>
      </c>
      <c r="CQ54" s="332">
        <v>44.4538996677759</v>
      </c>
      <c r="CR54" s="332">
        <v>43.232579034548152</v>
      </c>
      <c r="CS54" s="332">
        <v>46.295582612004829</v>
      </c>
      <c r="CT54" s="332">
        <v>45.804897020750005</v>
      </c>
      <c r="CU54" s="332">
        <v>47.416819560613938</v>
      </c>
      <c r="CV54" s="332">
        <v>47.766002847837491</v>
      </c>
      <c r="CW54" s="332">
        <v>50.262283073985117</v>
      </c>
      <c r="CX54" s="332">
        <v>49.573055669022068</v>
      </c>
      <c r="CY54" s="332">
        <v>49.329099551684465</v>
      </c>
      <c r="CZ54" s="332">
        <v>50.799899414738725</v>
      </c>
    </row>
    <row r="55" spans="1:104" ht="13.5" thickBot="1" x14ac:dyDescent="0.35">
      <c r="A55" s="240" t="s">
        <v>82</v>
      </c>
      <c r="B55" s="241"/>
      <c r="C55" s="242"/>
      <c r="D55" s="323">
        <v>12.434439245824976</v>
      </c>
      <c r="E55" s="324">
        <v>14.934688291504743</v>
      </c>
      <c r="F55" s="324">
        <v>17.633328639785802</v>
      </c>
      <c r="G55" s="324">
        <v>25.656370856698647</v>
      </c>
      <c r="H55" s="324">
        <v>29.826005915405357</v>
      </c>
      <c r="I55" s="324">
        <v>31.54087816509686</v>
      </c>
      <c r="J55" s="325">
        <v>30.586757255075796</v>
      </c>
      <c r="K55" s="326">
        <v>33.886650038424143</v>
      </c>
      <c r="L55" s="326">
        <v>37.201702083656677</v>
      </c>
      <c r="M55" s="327">
        <v>38.275674136642813</v>
      </c>
      <c r="N55" s="325">
        <v>37.936793612906484</v>
      </c>
      <c r="O55" s="326">
        <v>35.520412217109993</v>
      </c>
      <c r="P55" s="326">
        <v>35.222377571797367</v>
      </c>
      <c r="Q55" s="327">
        <v>35.683587931231187</v>
      </c>
      <c r="R55" s="325">
        <v>34.221644950033472</v>
      </c>
      <c r="S55" s="326">
        <v>32.762615464703273</v>
      </c>
      <c r="T55" s="326">
        <v>30.574539869085321</v>
      </c>
      <c r="U55" s="327">
        <v>30.507429397831604</v>
      </c>
      <c r="V55" s="325">
        <v>29.561224158465144</v>
      </c>
      <c r="W55" s="326">
        <v>27.798206913106526</v>
      </c>
      <c r="X55" s="326">
        <v>26.712427308237352</v>
      </c>
      <c r="Y55" s="327">
        <v>27.077124906063805</v>
      </c>
      <c r="Z55" s="325">
        <v>25.588942113270512</v>
      </c>
      <c r="AA55" s="326">
        <v>26.214561775839652</v>
      </c>
      <c r="AB55" s="326">
        <v>24.326501887938583</v>
      </c>
      <c r="AC55" s="327">
        <v>24.724689789795523</v>
      </c>
      <c r="AD55" s="325">
        <v>22.629369451062249</v>
      </c>
      <c r="AE55" s="326">
        <v>20.682121440262772</v>
      </c>
      <c r="AF55" s="326">
        <v>21.424475241038021</v>
      </c>
      <c r="AG55" s="327">
        <v>21.712209113407368</v>
      </c>
      <c r="AH55" s="325">
        <v>22.602979263076456</v>
      </c>
      <c r="AI55" s="326">
        <v>20.849081594660966</v>
      </c>
      <c r="AJ55" s="326">
        <v>22.441996097463569</v>
      </c>
      <c r="AK55" s="327">
        <v>23.70216891153656</v>
      </c>
      <c r="AL55" s="325">
        <v>25.123392994495013</v>
      </c>
      <c r="AM55" s="326">
        <v>23.429322722066047</v>
      </c>
      <c r="AN55" s="326">
        <v>23.167258385467555</v>
      </c>
      <c r="AO55" s="327">
        <v>25.504360733293936</v>
      </c>
      <c r="AP55" s="325">
        <v>27.10256971758519</v>
      </c>
      <c r="AQ55" s="326">
        <v>26.507582489300489</v>
      </c>
      <c r="AR55" s="326">
        <v>25.238785165533933</v>
      </c>
      <c r="AS55" s="327">
        <v>26.891984647886432</v>
      </c>
      <c r="AT55" s="325">
        <v>25.791496600243402</v>
      </c>
      <c r="AU55" s="326">
        <v>23.2293933798402</v>
      </c>
      <c r="AV55" s="326">
        <v>23.687278662177185</v>
      </c>
      <c r="AW55" s="327">
        <v>24.97862362520965</v>
      </c>
      <c r="AX55" s="325">
        <v>23.740201398778719</v>
      </c>
      <c r="AY55" s="326">
        <v>20.658952943775176</v>
      </c>
      <c r="AZ55" s="326">
        <v>20.159133114218079</v>
      </c>
      <c r="BA55" s="327">
        <v>22.517138812093044</v>
      </c>
      <c r="BB55" s="325">
        <v>21.789305772208543</v>
      </c>
      <c r="BC55" s="326">
        <v>20.710798325351966</v>
      </c>
      <c r="BD55" s="326">
        <v>21.190010657672399</v>
      </c>
      <c r="BE55" s="327">
        <v>22.356074712859279</v>
      </c>
      <c r="BF55" s="325">
        <v>22.329039171833301</v>
      </c>
      <c r="BG55" s="326">
        <v>21.24427742719342</v>
      </c>
      <c r="BH55" s="326">
        <v>22.466607255429256</v>
      </c>
      <c r="BI55" s="327">
        <v>25.252839842548951</v>
      </c>
      <c r="BJ55" s="325">
        <v>25.324444875343961</v>
      </c>
      <c r="BK55" s="326">
        <v>25.86214657253867</v>
      </c>
      <c r="BL55" s="326">
        <v>28.956868294806565</v>
      </c>
      <c r="BM55" s="327">
        <v>31.289189029342555</v>
      </c>
      <c r="BN55" s="325">
        <v>30.648071298924457</v>
      </c>
      <c r="BO55" s="326">
        <v>29.53221416579402</v>
      </c>
      <c r="BP55" s="326">
        <v>30.457803010020363</v>
      </c>
      <c r="BQ55" s="327">
        <v>32.30806739655177</v>
      </c>
      <c r="BR55" s="325">
        <v>32.696692479792397</v>
      </c>
      <c r="BS55" s="326">
        <v>32.553991443582198</v>
      </c>
      <c r="BT55" s="326">
        <v>32.151241526410331</v>
      </c>
      <c r="BU55" s="367">
        <v>34.853671814237728</v>
      </c>
      <c r="BV55" s="378">
        <v>33.0912223059984</v>
      </c>
      <c r="BW55" s="367">
        <v>33.48243334173204</v>
      </c>
      <c r="BX55" s="326">
        <v>34.394653814726084</v>
      </c>
      <c r="BY55" s="367">
        <v>36.756000292441584</v>
      </c>
      <c r="BZ55" s="419">
        <v>35.64560499199299</v>
      </c>
      <c r="CA55" s="420">
        <v>37.388944348991124</v>
      </c>
      <c r="CB55" s="420">
        <v>38.545849236148975</v>
      </c>
      <c r="CC55" s="421">
        <v>39.51576345938966</v>
      </c>
      <c r="CD55" s="401">
        <v>42.177117389952343</v>
      </c>
      <c r="CE55" s="420">
        <v>45.237879218560508</v>
      </c>
      <c r="CF55" s="420">
        <v>49.669481296595599</v>
      </c>
      <c r="CG55" s="420">
        <v>51.930945653951056</v>
      </c>
      <c r="CH55" s="420">
        <v>53.403255693894195</v>
      </c>
      <c r="CI55" s="420">
        <v>52.196996077034477</v>
      </c>
      <c r="CJ55" s="420">
        <v>47.238440887038408</v>
      </c>
      <c r="CK55" s="420">
        <v>52.638370676043245</v>
      </c>
      <c r="CL55" s="420">
        <v>49.733169999185037</v>
      </c>
      <c r="CM55" s="420">
        <v>47.628480927906637</v>
      </c>
      <c r="CN55" s="420">
        <v>48.537914511710603</v>
      </c>
      <c r="CO55" s="420">
        <v>51.35770256586455</v>
      </c>
      <c r="CP55" s="420">
        <v>49.599980679875422</v>
      </c>
      <c r="CQ55" s="420">
        <v>44.141979508352833</v>
      </c>
      <c r="CR55" s="420">
        <v>42.9338664762045</v>
      </c>
      <c r="CS55" s="420">
        <v>46.276920886618051</v>
      </c>
      <c r="CT55" s="420">
        <v>45.524821646909672</v>
      </c>
      <c r="CU55" s="420">
        <v>47.10541106230643</v>
      </c>
      <c r="CV55" s="420">
        <v>47.5264037406738</v>
      </c>
      <c r="CW55" s="420">
        <v>50.238238819815571</v>
      </c>
      <c r="CX55" s="420">
        <v>49.204702293663075</v>
      </c>
      <c r="CY55" s="420">
        <v>49.118310549401251</v>
      </c>
      <c r="CZ55" s="420">
        <v>50.697684542181129</v>
      </c>
    </row>
    <row r="56" spans="1:104" x14ac:dyDescent="0.25">
      <c r="A56" s="344"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81">
        <v>9.0110878872774869</v>
      </c>
      <c r="BV56" s="7"/>
      <c r="BW56" s="7"/>
      <c r="BX56" s="7"/>
      <c r="BY56" s="381"/>
      <c r="BZ56" s="381"/>
      <c r="CA56" s="7"/>
      <c r="CB56" s="7"/>
      <c r="CC56" s="381"/>
      <c r="CD56" s="381"/>
      <c r="CE56" s="381"/>
      <c r="CF56" s="381"/>
      <c r="CG56" s="381"/>
      <c r="CH56" s="381"/>
      <c r="CI56" s="381"/>
      <c r="CJ56" s="381"/>
      <c r="CK56" s="381"/>
      <c r="CL56" s="381"/>
      <c r="CM56" s="381"/>
      <c r="CN56" s="381"/>
      <c r="CO56" s="381"/>
      <c r="CP56" s="381"/>
      <c r="CQ56" s="381"/>
      <c r="CR56" s="381"/>
      <c r="CS56" s="381"/>
      <c r="CT56" s="381"/>
      <c r="CU56" s="381"/>
      <c r="CV56" s="381"/>
      <c r="CW56" s="381"/>
      <c r="CX56" s="381"/>
    </row>
    <row r="57" spans="1:104" x14ac:dyDescent="0.25">
      <c r="A57" s="344"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79"/>
      <c r="BZ57" s="379"/>
      <c r="CA57" s="7"/>
      <c r="CB57" s="7"/>
      <c r="CC57" s="379"/>
      <c r="CD57" s="379"/>
      <c r="CE57" s="379"/>
      <c r="CF57" s="379"/>
      <c r="CG57" s="379"/>
      <c r="CH57" s="379"/>
      <c r="CI57" s="379"/>
      <c r="CJ57" s="379"/>
      <c r="CK57" s="379"/>
      <c r="CL57" s="379"/>
      <c r="CM57" s="379"/>
      <c r="CN57" s="379"/>
      <c r="CO57" s="379"/>
      <c r="CP57" s="379"/>
      <c r="CQ57" s="379"/>
      <c r="CR57" s="379"/>
      <c r="CS57" s="379"/>
      <c r="CT57" s="379"/>
      <c r="CU57" s="379"/>
      <c r="CV57" s="379"/>
      <c r="CW57" s="379"/>
      <c r="CX57" s="379"/>
    </row>
    <row r="58" spans="1:104" x14ac:dyDescent="0.25">
      <c r="A58" s="344" t="s">
        <v>75</v>
      </c>
      <c r="BY58" s="380"/>
      <c r="BZ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row>
    <row r="59" spans="1:104" x14ac:dyDescent="0.25">
      <c r="A59" s="344" t="s">
        <v>79</v>
      </c>
    </row>
    <row r="60" spans="1:104" x14ac:dyDescent="0.25">
      <c r="A60" s="344" t="s">
        <v>86</v>
      </c>
    </row>
    <row r="61" spans="1:104" x14ac:dyDescent="0.25">
      <c r="A61" s="344" t="s">
        <v>93</v>
      </c>
    </row>
    <row r="62" spans="1:104" ht="13" x14ac:dyDescent="0.3">
      <c r="A62" s="344" t="s">
        <v>98</v>
      </c>
      <c r="C62" s="28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0" t="s">
        <v>32</v>
      </c>
      <c r="B2" s="301"/>
      <c r="C2" s="302"/>
      <c r="D2" s="389">
        <v>2010</v>
      </c>
      <c r="E2" s="389">
        <v>2011</v>
      </c>
      <c r="F2" s="389">
        <v>2012</v>
      </c>
      <c r="G2" s="389">
        <v>2013</v>
      </c>
      <c r="H2" s="389">
        <v>2014</v>
      </c>
      <c r="I2" s="389">
        <v>2015</v>
      </c>
      <c r="J2" s="389">
        <v>2016</v>
      </c>
      <c r="K2" s="389">
        <v>2017</v>
      </c>
      <c r="L2" s="389">
        <v>2018</v>
      </c>
    </row>
    <row r="3" spans="1:12" ht="13" x14ac:dyDescent="0.3">
      <c r="A3" s="303" t="s">
        <v>1</v>
      </c>
      <c r="B3" s="8" t="s">
        <v>2</v>
      </c>
      <c r="C3" s="304"/>
      <c r="D3" s="291">
        <v>38.839466826431796</v>
      </c>
      <c r="E3" s="291">
        <v>36.697136756593551</v>
      </c>
      <c r="F3" s="291">
        <v>34.620936075207368</v>
      </c>
      <c r="G3" s="291">
        <v>37.063158836556383</v>
      </c>
      <c r="H3" s="291">
        <v>40.24465359373901</v>
      </c>
      <c r="I3" s="291">
        <v>44.963695245302375</v>
      </c>
      <c r="J3" s="291">
        <v>46.009478113947509</v>
      </c>
      <c r="K3" s="291">
        <v>47.00725573166504</v>
      </c>
      <c r="L3" s="291">
        <v>50.614314347366857</v>
      </c>
    </row>
    <row r="4" spans="1:12" x14ac:dyDescent="0.25">
      <c r="A4" s="305"/>
      <c r="B4" s="10" t="s">
        <v>38</v>
      </c>
      <c r="C4" s="306"/>
      <c r="D4" s="293">
        <v>27.921315436952931</v>
      </c>
      <c r="E4" s="293">
        <v>26.346310431706993</v>
      </c>
      <c r="F4" s="293">
        <v>25.682561660320815</v>
      </c>
      <c r="G4" s="293">
        <v>27.433594368928954</v>
      </c>
      <c r="H4" s="293">
        <v>28.478120757574178</v>
      </c>
      <c r="I4" s="293">
        <v>28.859339341222441</v>
      </c>
      <c r="J4" s="293">
        <v>30.48822536622572</v>
      </c>
      <c r="K4" s="293">
        <v>31.51572628843175</v>
      </c>
      <c r="L4" s="293">
        <v>33.844340496317976</v>
      </c>
    </row>
    <row r="5" spans="1:12" x14ac:dyDescent="0.25">
      <c r="A5" s="305"/>
      <c r="B5" s="10" t="s">
        <v>39</v>
      </c>
      <c r="C5" s="306"/>
      <c r="D5" s="293">
        <v>10.918151389478863</v>
      </c>
      <c r="E5" s="293">
        <v>10.350826324886562</v>
      </c>
      <c r="F5" s="293">
        <v>8.9383744148865496</v>
      </c>
      <c r="G5" s="293">
        <v>9.6295644676274303</v>
      </c>
      <c r="H5" s="293">
        <v>11.766532836164831</v>
      </c>
      <c r="I5" s="293">
        <v>16.104355904079931</v>
      </c>
      <c r="J5" s="293">
        <v>15.521252747721787</v>
      </c>
      <c r="K5" s="293">
        <v>15.491529443233286</v>
      </c>
      <c r="L5" s="293">
        <v>16.769973851048885</v>
      </c>
    </row>
    <row r="6" spans="1:12" x14ac:dyDescent="0.25">
      <c r="A6" s="305"/>
      <c r="B6" s="10"/>
      <c r="C6" s="306"/>
      <c r="D6" s="295"/>
      <c r="E6" s="295"/>
      <c r="F6" s="295"/>
      <c r="G6" s="295"/>
      <c r="H6" s="295"/>
      <c r="I6" s="295"/>
      <c r="J6" s="295"/>
      <c r="K6" s="295"/>
      <c r="L6" s="295"/>
    </row>
    <row r="7" spans="1:12" ht="13" x14ac:dyDescent="0.3">
      <c r="A7" s="303" t="s">
        <v>10</v>
      </c>
      <c r="B7" s="8" t="s">
        <v>35</v>
      </c>
      <c r="C7" s="304"/>
      <c r="D7" s="291">
        <v>1.718874290164254</v>
      </c>
      <c r="E7" s="291">
        <v>1.7150200565806595</v>
      </c>
      <c r="F7" s="291">
        <v>1.4924904815817102</v>
      </c>
      <c r="G7" s="291">
        <v>1.4255317589035204</v>
      </c>
      <c r="H7" s="291">
        <v>1.3915283719593561</v>
      </c>
      <c r="I7" s="291">
        <v>1.5368211192339027</v>
      </c>
      <c r="J7" s="291">
        <v>1.3825263065320701</v>
      </c>
      <c r="K7" s="291">
        <v>1.3752030789933105</v>
      </c>
      <c r="L7" s="291">
        <v>1.2906426389576542</v>
      </c>
    </row>
    <row r="8" spans="1:12" x14ac:dyDescent="0.25">
      <c r="A8" s="305"/>
      <c r="B8" s="10" t="s">
        <v>38</v>
      </c>
      <c r="C8" s="306"/>
      <c r="D8" s="293">
        <v>1.4224250196895958</v>
      </c>
      <c r="E8" s="293">
        <v>1.4003003336278383</v>
      </c>
      <c r="F8" s="293">
        <v>1.2233696918053225</v>
      </c>
      <c r="G8" s="293">
        <v>1.1499337451103306</v>
      </c>
      <c r="H8" s="293">
        <v>1.0992990112511665</v>
      </c>
      <c r="I8" s="293">
        <v>1.1927514154380647</v>
      </c>
      <c r="J8" s="293">
        <v>1.101330610421595</v>
      </c>
      <c r="K8" s="293">
        <v>1.1056219609084887</v>
      </c>
      <c r="L8" s="293">
        <v>1.0298450904100733</v>
      </c>
    </row>
    <row r="9" spans="1:12" x14ac:dyDescent="0.25">
      <c r="A9" s="305"/>
      <c r="B9" s="10" t="s">
        <v>39</v>
      </c>
      <c r="C9" s="306"/>
      <c r="D9" s="293">
        <v>0.2964492704746583</v>
      </c>
      <c r="E9" s="293">
        <v>0.31471972295282113</v>
      </c>
      <c r="F9" s="293">
        <v>0.2691207897763877</v>
      </c>
      <c r="G9" s="293">
        <v>0.27559801379318982</v>
      </c>
      <c r="H9" s="293">
        <v>0.29222936070818967</v>
      </c>
      <c r="I9" s="293">
        <v>0.34406970379583807</v>
      </c>
      <c r="J9" s="293">
        <v>0.28119569611047507</v>
      </c>
      <c r="K9" s="293">
        <v>0.26958111808482171</v>
      </c>
      <c r="L9" s="293">
        <v>0.26079754854758086</v>
      </c>
    </row>
    <row r="10" spans="1:12" x14ac:dyDescent="0.25">
      <c r="A10" s="305"/>
      <c r="B10" s="10"/>
      <c r="C10" s="306"/>
      <c r="D10" s="295"/>
      <c r="E10" s="295"/>
      <c r="F10" s="295"/>
      <c r="G10" s="295"/>
      <c r="H10" s="295"/>
      <c r="I10" s="295"/>
      <c r="J10" s="295"/>
      <c r="K10" s="295"/>
      <c r="L10" s="295"/>
    </row>
    <row r="11" spans="1:12" ht="13" x14ac:dyDescent="0.3">
      <c r="A11" s="303"/>
      <c r="B11" s="8" t="s">
        <v>12</v>
      </c>
      <c r="C11" s="304"/>
      <c r="D11" s="291">
        <v>0</v>
      </c>
      <c r="E11" s="291">
        <v>0</v>
      </c>
      <c r="F11" s="291">
        <v>0</v>
      </c>
      <c r="G11" s="291">
        <v>0</v>
      </c>
      <c r="H11" s="291">
        <v>0</v>
      </c>
      <c r="I11" s="291">
        <v>0</v>
      </c>
      <c r="J11" s="291">
        <v>0</v>
      </c>
      <c r="K11" s="291">
        <v>0</v>
      </c>
      <c r="L11" s="291">
        <v>0</v>
      </c>
    </row>
    <row r="12" spans="1:12" x14ac:dyDescent="0.25">
      <c r="A12" s="305"/>
      <c r="B12" s="10" t="s">
        <v>38</v>
      </c>
      <c r="C12" s="306"/>
      <c r="D12" s="293">
        <v>0</v>
      </c>
      <c r="E12" s="293">
        <v>0</v>
      </c>
      <c r="F12" s="293">
        <v>0</v>
      </c>
      <c r="G12" s="293">
        <v>0</v>
      </c>
      <c r="H12" s="293">
        <v>0</v>
      </c>
      <c r="I12" s="293">
        <v>0</v>
      </c>
      <c r="J12" s="293">
        <v>0</v>
      </c>
      <c r="K12" s="293">
        <v>0</v>
      </c>
      <c r="L12" s="293">
        <v>0</v>
      </c>
    </row>
    <row r="13" spans="1:12" x14ac:dyDescent="0.25">
      <c r="A13" s="305"/>
      <c r="B13" s="10" t="s">
        <v>39</v>
      </c>
      <c r="C13" s="306"/>
      <c r="D13" s="293">
        <v>0</v>
      </c>
      <c r="E13" s="293">
        <v>0</v>
      </c>
      <c r="F13" s="293">
        <v>0</v>
      </c>
      <c r="G13" s="293">
        <v>0</v>
      </c>
      <c r="H13" s="293">
        <v>0</v>
      </c>
      <c r="I13" s="293">
        <v>0</v>
      </c>
      <c r="J13" s="293">
        <v>0</v>
      </c>
      <c r="K13" s="293">
        <v>0</v>
      </c>
      <c r="L13" s="293">
        <v>0</v>
      </c>
    </row>
    <row r="14" spans="1:12" x14ac:dyDescent="0.25">
      <c r="A14" s="305"/>
      <c r="B14" s="10"/>
      <c r="C14" s="306"/>
      <c r="D14" s="295"/>
      <c r="E14" s="295"/>
      <c r="F14" s="295"/>
      <c r="G14" s="295"/>
      <c r="H14" s="295"/>
      <c r="I14" s="295"/>
      <c r="J14" s="295"/>
      <c r="K14" s="295"/>
      <c r="L14" s="295"/>
    </row>
    <row r="15" spans="1:12" ht="13" x14ac:dyDescent="0.3">
      <c r="A15" s="303" t="s">
        <v>11</v>
      </c>
      <c r="B15" s="8" t="s">
        <v>16</v>
      </c>
      <c r="C15" s="304"/>
      <c r="D15" s="291">
        <v>0.41060807160914975</v>
      </c>
      <c r="E15" s="291">
        <v>1.8903555147717434E-2</v>
      </c>
      <c r="F15" s="291">
        <v>2.6241224151919054E-2</v>
      </c>
      <c r="G15" s="291">
        <v>2.3962963376203027E-2</v>
      </c>
      <c r="H15" s="291">
        <v>2.1804948533361436E-2</v>
      </c>
      <c r="I15" s="291">
        <v>6.7047589027193159E-3</v>
      </c>
      <c r="J15" s="291">
        <v>6.2460965845549127E-3</v>
      </c>
      <c r="K15" s="291">
        <v>5.8631829991284551E-3</v>
      </c>
      <c r="L15" s="291">
        <v>0</v>
      </c>
    </row>
    <row r="16" spans="1:12" x14ac:dyDescent="0.25">
      <c r="A16" s="305"/>
      <c r="B16" s="10" t="s">
        <v>38</v>
      </c>
      <c r="C16" s="306"/>
      <c r="D16" s="293">
        <v>0.41060807160914975</v>
      </c>
      <c r="E16" s="293">
        <v>1.8903555147717434E-2</v>
      </c>
      <c r="F16" s="293">
        <v>2.6241224151919054E-2</v>
      </c>
      <c r="G16" s="293">
        <v>2.3962963376203027E-2</v>
      </c>
      <c r="H16" s="293">
        <v>2.1804948533361436E-2</v>
      </c>
      <c r="I16" s="293">
        <v>6.7047589027193159E-3</v>
      </c>
      <c r="J16" s="293">
        <v>6.2460965845549127E-3</v>
      </c>
      <c r="K16" s="293">
        <v>5.8631829991284551E-3</v>
      </c>
      <c r="L16" s="293">
        <v>0</v>
      </c>
    </row>
    <row r="17" spans="1:12" x14ac:dyDescent="0.25">
      <c r="A17" s="305"/>
      <c r="B17" s="10" t="s">
        <v>39</v>
      </c>
      <c r="C17" s="306"/>
      <c r="D17" s="293">
        <v>0</v>
      </c>
      <c r="E17" s="293">
        <v>0</v>
      </c>
      <c r="F17" s="293">
        <v>0</v>
      </c>
      <c r="G17" s="293">
        <v>0</v>
      </c>
      <c r="H17" s="293">
        <v>0</v>
      </c>
      <c r="I17" s="293">
        <v>0</v>
      </c>
      <c r="J17" s="293">
        <v>0</v>
      </c>
      <c r="K17" s="293">
        <v>0</v>
      </c>
      <c r="L17" s="293">
        <v>0</v>
      </c>
    </row>
    <row r="18" spans="1:12" x14ac:dyDescent="0.25">
      <c r="A18" s="305"/>
      <c r="B18" s="10"/>
      <c r="C18" s="306"/>
      <c r="D18" s="295"/>
      <c r="E18" s="295"/>
      <c r="F18" s="295"/>
      <c r="G18" s="295"/>
      <c r="H18" s="295"/>
      <c r="I18" s="295"/>
      <c r="J18" s="295"/>
      <c r="K18" s="295"/>
      <c r="L18" s="295"/>
    </row>
    <row r="19" spans="1:12" ht="13" x14ac:dyDescent="0.3">
      <c r="A19" s="303" t="s">
        <v>15</v>
      </c>
      <c r="B19" s="8" t="s">
        <v>67</v>
      </c>
      <c r="C19" s="304"/>
      <c r="D19" s="291">
        <v>5.4708905716018705</v>
      </c>
      <c r="E19" s="291">
        <v>4.8338476326035735</v>
      </c>
      <c r="F19" s="291">
        <v>4.5047780192763538</v>
      </c>
      <c r="G19" s="291">
        <v>4.5034260635936452</v>
      </c>
      <c r="H19" s="291">
        <v>4.5646250652617644</v>
      </c>
      <c r="I19" s="291">
        <v>4.6741483943947166</v>
      </c>
      <c r="J19" s="291">
        <v>4.5265170811283202</v>
      </c>
      <c r="K19" s="291">
        <v>4.3716946112770216</v>
      </c>
      <c r="L19" s="291">
        <v>4.2015168100005713</v>
      </c>
    </row>
    <row r="20" spans="1:12" x14ac:dyDescent="0.25">
      <c r="A20" s="305"/>
      <c r="B20" s="11" t="s">
        <v>38</v>
      </c>
      <c r="C20" s="306"/>
      <c r="D20" s="293">
        <v>3.9390516633564223</v>
      </c>
      <c r="E20" s="293">
        <v>3.2960149947496373</v>
      </c>
      <c r="F20" s="293">
        <v>3.1827397957286085</v>
      </c>
      <c r="G20" s="293">
        <v>3.2301197872186034</v>
      </c>
      <c r="H20" s="293">
        <v>3.045109386182602</v>
      </c>
      <c r="I20" s="293">
        <v>3.0209354044297627</v>
      </c>
      <c r="J20" s="293">
        <v>2.6916559059193186</v>
      </c>
      <c r="K20" s="293">
        <v>2.5779858904259068</v>
      </c>
      <c r="L20" s="293">
        <v>2.2831767329173331</v>
      </c>
    </row>
    <row r="21" spans="1:12" x14ac:dyDescent="0.25">
      <c r="A21" s="305"/>
      <c r="B21" s="11" t="s">
        <v>39</v>
      </c>
      <c r="C21" s="306"/>
      <c r="D21" s="293">
        <v>1.531838908245448</v>
      </c>
      <c r="E21" s="293">
        <v>1.5378326378539364</v>
      </c>
      <c r="F21" s="293">
        <v>1.3220382235477455</v>
      </c>
      <c r="G21" s="293">
        <v>1.2733062763750418</v>
      </c>
      <c r="H21" s="293">
        <v>1.5195156790791624</v>
      </c>
      <c r="I21" s="293">
        <v>1.6532129899649535</v>
      </c>
      <c r="J21" s="293">
        <v>1.834861175209002</v>
      </c>
      <c r="K21" s="293">
        <v>1.7937087208511144</v>
      </c>
      <c r="L21" s="293">
        <v>1.9183400770832384</v>
      </c>
    </row>
    <row r="22" spans="1:12" x14ac:dyDescent="0.25">
      <c r="A22" s="305"/>
      <c r="B22" s="10"/>
      <c r="C22" s="306"/>
      <c r="D22" s="295"/>
      <c r="E22" s="295"/>
      <c r="F22" s="295"/>
      <c r="G22" s="295"/>
      <c r="H22" s="295"/>
      <c r="I22" s="295"/>
      <c r="J22" s="295"/>
      <c r="K22" s="295"/>
      <c r="L22" s="295"/>
    </row>
    <row r="23" spans="1:12" ht="13" x14ac:dyDescent="0.3">
      <c r="A23" s="334" t="s">
        <v>71</v>
      </c>
      <c r="B23" s="309"/>
      <c r="C23" s="310"/>
      <c r="D23" s="315">
        <v>46.439839759807064</v>
      </c>
      <c r="E23" s="315">
        <v>43.264908000925502</v>
      </c>
      <c r="F23" s="315">
        <v>40.644445800217348</v>
      </c>
      <c r="G23" s="315">
        <v>43.01607962242975</v>
      </c>
      <c r="H23" s="315">
        <v>46.222611979493486</v>
      </c>
      <c r="I23" s="315">
        <v>51.181369517833716</v>
      </c>
      <c r="J23" s="315">
        <v>51.924767598192453</v>
      </c>
      <c r="K23" s="315">
        <v>52.760016604934499</v>
      </c>
      <c r="L23" s="315">
        <v>56.106473796325083</v>
      </c>
    </row>
    <row r="24" spans="1:12" ht="13" x14ac:dyDescent="0.3">
      <c r="A24" s="259" t="s">
        <v>80</v>
      </c>
      <c r="B24" s="222"/>
      <c r="C24" s="223"/>
      <c r="D24" s="320">
        <v>44.942950685420058</v>
      </c>
      <c r="E24" s="320">
        <v>41.301217788267408</v>
      </c>
      <c r="F24" s="320">
        <v>38.505071416589047</v>
      </c>
      <c r="G24" s="320">
        <v>40.895464859566886</v>
      </c>
      <c r="H24" s="320">
        <v>44.533489869659412</v>
      </c>
      <c r="I24" s="320">
        <v>49.844977536811733</v>
      </c>
      <c r="J24" s="320">
        <v>50.896049515963718</v>
      </c>
      <c r="K24" s="320">
        <v>51.732957618108976</v>
      </c>
      <c r="L24" s="320">
        <v>55.205379600533696</v>
      </c>
    </row>
    <row r="25" spans="1:12" ht="13" x14ac:dyDescent="0.3">
      <c r="A25" s="305"/>
      <c r="B25" s="8" t="s">
        <v>4</v>
      </c>
      <c r="C25" s="307" t="s">
        <v>21</v>
      </c>
      <c r="D25" s="293">
        <v>2.139804819436141</v>
      </c>
      <c r="E25" s="293">
        <v>1.1726626538262919</v>
      </c>
      <c r="F25" s="293">
        <v>1.1003398697258087</v>
      </c>
      <c r="G25" s="293">
        <v>1.0334269772540599</v>
      </c>
      <c r="H25" s="293">
        <v>0.97536576288204635</v>
      </c>
      <c r="I25" s="293">
        <v>0.98826625963722969</v>
      </c>
      <c r="J25" s="293">
        <v>0.92974647260535814</v>
      </c>
      <c r="K25" s="293">
        <v>0.86330528480048929</v>
      </c>
      <c r="L25" s="293">
        <v>0.77770306750348195</v>
      </c>
    </row>
    <row r="26" spans="1:12" ht="13" x14ac:dyDescent="0.3">
      <c r="A26" s="305"/>
      <c r="B26" s="8" t="s">
        <v>4</v>
      </c>
      <c r="C26" s="307" t="s">
        <v>52</v>
      </c>
      <c r="D26" s="293">
        <v>0</v>
      </c>
      <c r="E26" s="293">
        <v>0.27116687391167377</v>
      </c>
      <c r="F26" s="293">
        <v>0.25171521741641556</v>
      </c>
      <c r="G26" s="293">
        <v>0.41321926728091529</v>
      </c>
      <c r="H26" s="293">
        <v>0.1027234616953927</v>
      </c>
      <c r="I26" s="293">
        <v>0.22579087355374777</v>
      </c>
      <c r="J26" s="293">
        <v>0.1196182283538291</v>
      </c>
      <c r="K26" s="293">
        <v>6.8558369213448593E-9</v>
      </c>
      <c r="L26" s="293">
        <v>5.5290003393801047E-9</v>
      </c>
    </row>
    <row r="27" spans="1:12" ht="13" x14ac:dyDescent="0.3">
      <c r="A27" s="305"/>
      <c r="B27" s="8" t="s">
        <v>4</v>
      </c>
      <c r="C27" s="307" t="s">
        <v>22</v>
      </c>
      <c r="D27" s="293">
        <v>1.4726217383851401</v>
      </c>
      <c r="E27" s="293">
        <v>0.34651651759450458</v>
      </c>
      <c r="F27" s="293">
        <v>0.56476832689215672</v>
      </c>
      <c r="G27" s="293">
        <v>0.87763835836364745</v>
      </c>
      <c r="H27" s="293">
        <v>0.76654568143001323</v>
      </c>
      <c r="I27" s="293">
        <v>1.4555879765177266</v>
      </c>
      <c r="J27" s="293">
        <v>1.3878501751599388</v>
      </c>
      <c r="K27" s="293">
        <v>1.4781665605296301</v>
      </c>
      <c r="L27" s="293">
        <v>1.6505241308870366</v>
      </c>
    </row>
    <row r="28" spans="1:12" ht="13" x14ac:dyDescent="0.3">
      <c r="A28" s="305"/>
      <c r="B28" s="8" t="s">
        <v>4</v>
      </c>
      <c r="C28" s="307" t="s">
        <v>63</v>
      </c>
      <c r="D28" s="293">
        <v>0</v>
      </c>
      <c r="E28" s="293">
        <v>0</v>
      </c>
      <c r="F28" s="293">
        <v>0</v>
      </c>
      <c r="G28" s="293">
        <v>0</v>
      </c>
      <c r="H28" s="293">
        <v>0</v>
      </c>
      <c r="I28" s="293">
        <v>0</v>
      </c>
      <c r="J28" s="293">
        <v>0</v>
      </c>
      <c r="K28" s="293">
        <v>0</v>
      </c>
      <c r="L28" s="293">
        <v>0</v>
      </c>
    </row>
    <row r="29" spans="1:12" ht="13" x14ac:dyDescent="0.3">
      <c r="A29" s="305"/>
      <c r="B29" s="8" t="s">
        <v>4</v>
      </c>
      <c r="C29" s="307" t="s">
        <v>23</v>
      </c>
      <c r="D29" s="293">
        <v>0.37694169845746089</v>
      </c>
      <c r="E29" s="293">
        <v>0.34527911682013734</v>
      </c>
      <c r="F29" s="293">
        <v>0.31034662324863027</v>
      </c>
      <c r="G29" s="293">
        <v>0.32819193227007049</v>
      </c>
      <c r="H29" s="293">
        <v>0.32383877114645065</v>
      </c>
      <c r="I29" s="293">
        <v>0.27978687100157634</v>
      </c>
      <c r="J29" s="293">
        <v>0.27280421252121539</v>
      </c>
      <c r="K29" s="293">
        <v>0.26928206202005273</v>
      </c>
      <c r="L29" s="293">
        <v>0.27653940135266009</v>
      </c>
    </row>
    <row r="30" spans="1:12" ht="13" x14ac:dyDescent="0.3">
      <c r="A30" s="305"/>
      <c r="B30" s="8" t="s">
        <v>4</v>
      </c>
      <c r="C30" s="307" t="s">
        <v>24</v>
      </c>
      <c r="D30" s="293">
        <v>0</v>
      </c>
      <c r="E30" s="293">
        <v>0</v>
      </c>
      <c r="F30" s="293">
        <v>0</v>
      </c>
      <c r="G30" s="293">
        <v>0</v>
      </c>
      <c r="H30" s="293">
        <v>0</v>
      </c>
      <c r="I30" s="293">
        <v>0</v>
      </c>
      <c r="J30" s="293">
        <v>0</v>
      </c>
      <c r="K30" s="293">
        <v>0</v>
      </c>
      <c r="L30" s="293">
        <v>0</v>
      </c>
    </row>
    <row r="31" spans="1:12" ht="13" x14ac:dyDescent="0.3">
      <c r="A31" s="305"/>
      <c r="B31" s="8" t="s">
        <v>4</v>
      </c>
      <c r="C31" s="307" t="s">
        <v>25</v>
      </c>
      <c r="D31" s="293">
        <v>0</v>
      </c>
      <c r="E31" s="293">
        <v>0</v>
      </c>
      <c r="F31" s="293">
        <v>0</v>
      </c>
      <c r="G31" s="293">
        <v>0</v>
      </c>
      <c r="H31" s="293">
        <v>0</v>
      </c>
      <c r="I31" s="293">
        <v>0</v>
      </c>
      <c r="J31" s="293">
        <v>0</v>
      </c>
      <c r="K31" s="293">
        <v>0</v>
      </c>
      <c r="L31" s="293">
        <v>0</v>
      </c>
    </row>
    <row r="32" spans="1:12" ht="13" x14ac:dyDescent="0.3">
      <c r="A32" s="305"/>
      <c r="B32" s="8" t="s">
        <v>4</v>
      </c>
      <c r="C32" s="307" t="s">
        <v>64</v>
      </c>
      <c r="D32" s="293">
        <v>6.586909335945097</v>
      </c>
      <c r="E32" s="293">
        <v>6.8084410381754861</v>
      </c>
      <c r="F32" s="293">
        <v>5.7174169165891566</v>
      </c>
      <c r="G32" s="293">
        <v>5.7683195535380163</v>
      </c>
      <c r="H32" s="293">
        <v>5.3318201215919823</v>
      </c>
      <c r="I32" s="293">
        <v>5.0978869279235051</v>
      </c>
      <c r="J32" s="293">
        <v>4.6538498252571436</v>
      </c>
      <c r="K32" s="293">
        <v>4.0551035150594039</v>
      </c>
      <c r="L32" s="293">
        <v>5.0658822047252299</v>
      </c>
    </row>
    <row r="33" spans="1:12" ht="13" x14ac:dyDescent="0.3">
      <c r="A33" s="305"/>
      <c r="B33" s="8" t="s">
        <v>4</v>
      </c>
      <c r="C33" s="307" t="s">
        <v>53</v>
      </c>
      <c r="D33" s="293">
        <v>0</v>
      </c>
      <c r="E33" s="293">
        <v>0</v>
      </c>
      <c r="F33" s="293">
        <v>0</v>
      </c>
      <c r="G33" s="293">
        <v>0</v>
      </c>
      <c r="H33" s="293">
        <v>0</v>
      </c>
      <c r="I33" s="293">
        <v>0</v>
      </c>
      <c r="J33" s="293">
        <v>0</v>
      </c>
      <c r="K33" s="293">
        <v>0</v>
      </c>
      <c r="L33" s="293">
        <v>0</v>
      </c>
    </row>
    <row r="34" spans="1:12" ht="13" x14ac:dyDescent="0.3">
      <c r="A34" s="305"/>
      <c r="B34" s="8" t="s">
        <v>4</v>
      </c>
      <c r="C34" s="307" t="str">
        <f>+Total!C36</f>
        <v xml:space="preserve">BONOS Carbocol en poder del GNC y de Ecopetrol </v>
      </c>
      <c r="D34" s="293"/>
      <c r="E34" s="293"/>
      <c r="F34" s="293"/>
      <c r="G34" s="293">
        <v>0</v>
      </c>
      <c r="H34" s="293">
        <v>0.5604089639540033</v>
      </c>
      <c r="I34" s="293">
        <v>1.2260201179446326</v>
      </c>
      <c r="J34" s="293">
        <v>1.3256017667411475</v>
      </c>
      <c r="K34" s="293">
        <v>1.2194275734626634</v>
      </c>
      <c r="L34" s="293">
        <v>1.2679427238532759</v>
      </c>
    </row>
    <row r="35" spans="1:12" ht="13" x14ac:dyDescent="0.3">
      <c r="A35" s="305"/>
      <c r="B35" s="8"/>
      <c r="C35" s="307"/>
      <c r="D35" s="293"/>
      <c r="E35" s="293"/>
      <c r="F35" s="293"/>
      <c r="G35" s="293"/>
      <c r="H35" s="293"/>
      <c r="I35" s="293"/>
      <c r="J35" s="293"/>
      <c r="K35" s="293"/>
      <c r="L35" s="293"/>
    </row>
    <row r="36" spans="1:12" ht="13" x14ac:dyDescent="0.3">
      <c r="A36" s="335" t="s">
        <v>49</v>
      </c>
      <c r="B36" s="309"/>
      <c r="C36" s="310"/>
      <c r="D36" s="315">
        <v>10.576277592223839</v>
      </c>
      <c r="E36" s="315">
        <v>8.9440662003280931</v>
      </c>
      <c r="F36" s="315">
        <v>7.9445869538721681</v>
      </c>
      <c r="G36" s="315">
        <v>8.4207960887067088</v>
      </c>
      <c r="H36" s="315">
        <v>7.5002937987458846</v>
      </c>
      <c r="I36" s="315">
        <v>8.0473189086337857</v>
      </c>
      <c r="J36" s="315">
        <v>8.6894706806386335</v>
      </c>
      <c r="K36" s="315">
        <v>7.885285002728077</v>
      </c>
      <c r="L36" s="315">
        <v>9.0385915338506848</v>
      </c>
    </row>
    <row r="37" spans="1:12" x14ac:dyDescent="0.25">
      <c r="A37" s="305"/>
      <c r="B37" s="10"/>
      <c r="C37" s="306"/>
      <c r="D37" s="295"/>
      <c r="E37" s="295"/>
      <c r="F37" s="295"/>
      <c r="G37" s="295"/>
      <c r="H37" s="295"/>
      <c r="I37" s="295"/>
      <c r="J37" s="295"/>
      <c r="K37" s="295"/>
      <c r="L37" s="295"/>
    </row>
    <row r="38" spans="1:12" ht="13" x14ac:dyDescent="0.3">
      <c r="A38" s="334" t="s">
        <v>72</v>
      </c>
      <c r="B38" s="309"/>
      <c r="C38" s="310"/>
      <c r="D38" s="315">
        <v>35.863562167583225</v>
      </c>
      <c r="E38" s="315">
        <v>34.320841800597407</v>
      </c>
      <c r="F38" s="315">
        <v>32.69985884634518</v>
      </c>
      <c r="G38" s="315">
        <v>34.595283533723041</v>
      </c>
      <c r="H38" s="315">
        <v>38.7223181807476</v>
      </c>
      <c r="I38" s="315">
        <v>43.134050609199932</v>
      </c>
      <c r="J38" s="315">
        <v>43.235296917553818</v>
      </c>
      <c r="K38" s="315">
        <v>44.874731602206424</v>
      </c>
      <c r="L38" s="315">
        <v>47.067882262474399</v>
      </c>
    </row>
    <row r="39" spans="1:12" ht="13" x14ac:dyDescent="0.3">
      <c r="A39" s="259" t="s">
        <v>81</v>
      </c>
      <c r="B39" s="321"/>
      <c r="C39" s="322"/>
      <c r="D39" s="320">
        <v>34.366673093196212</v>
      </c>
      <c r="E39" s="320">
        <v>32.357151587939313</v>
      </c>
      <c r="F39" s="320">
        <v>30.560484462716879</v>
      </c>
      <c r="G39" s="320">
        <v>32.47466877086017</v>
      </c>
      <c r="H39" s="320">
        <v>36.472787106959522</v>
      </c>
      <c r="I39" s="320">
        <v>40.571638510233313</v>
      </c>
      <c r="J39" s="320">
        <v>42.206578835325082</v>
      </c>
      <c r="K39" s="320">
        <v>43.847672615380908</v>
      </c>
      <c r="L39" s="320">
        <v>46.166788066683019</v>
      </c>
    </row>
    <row r="40" spans="1:12" ht="13" x14ac:dyDescent="0.3">
      <c r="A40" s="305"/>
      <c r="B40" s="8" t="s">
        <v>4</v>
      </c>
      <c r="C40" s="306" t="s">
        <v>40</v>
      </c>
      <c r="D40" s="293">
        <v>0.47751766361378939</v>
      </c>
      <c r="E40" s="293">
        <v>0.47934089266445823</v>
      </c>
      <c r="F40" s="293">
        <v>0.16063622071326555</v>
      </c>
      <c r="G40" s="293">
        <v>0.3046614971624953</v>
      </c>
      <c r="H40" s="293">
        <v>0.32063801585900253</v>
      </c>
      <c r="I40" s="293">
        <v>0.69259120557359599</v>
      </c>
      <c r="J40" s="293">
        <v>0.97930628683495313</v>
      </c>
      <c r="K40" s="293">
        <v>0.82895091771157092</v>
      </c>
      <c r="L40" s="293">
        <v>1.0503679677979874</v>
      </c>
    </row>
    <row r="41" spans="1:12" ht="13" x14ac:dyDescent="0.3">
      <c r="A41" s="305"/>
      <c r="B41" s="8" t="s">
        <v>4</v>
      </c>
      <c r="C41" s="306" t="s">
        <v>37</v>
      </c>
      <c r="D41" s="293">
        <v>0.3464044350776353</v>
      </c>
      <c r="E41" s="293">
        <v>0.33869312896481235</v>
      </c>
      <c r="F41" s="293">
        <v>0.26025245078986842</v>
      </c>
      <c r="G41" s="293">
        <v>0.23169687120652574</v>
      </c>
      <c r="H41" s="293">
        <v>0.17732368889551714</v>
      </c>
      <c r="I41" s="293">
        <v>0.17572967219274394</v>
      </c>
      <c r="J41" s="293">
        <v>0.11833431921770504</v>
      </c>
      <c r="K41" s="293">
        <v>7.351090748255272E-2</v>
      </c>
      <c r="L41" s="293">
        <v>3.8813585831686072E-2</v>
      </c>
    </row>
    <row r="42" spans="1:12" ht="13" x14ac:dyDescent="0.3">
      <c r="A42" s="305"/>
      <c r="B42" s="9" t="s">
        <v>4</v>
      </c>
      <c r="C42" s="308" t="s">
        <v>51</v>
      </c>
      <c r="D42" s="293"/>
      <c r="E42" s="293"/>
      <c r="F42" s="293">
        <v>0.21783952335433618</v>
      </c>
      <c r="G42" s="293">
        <v>0.44463395204768902</v>
      </c>
      <c r="H42" s="293">
        <v>0.78554337238009797</v>
      </c>
      <c r="I42" s="293">
        <v>1.2094164392356006</v>
      </c>
      <c r="J42" s="293">
        <v>1.2046861520615177</v>
      </c>
      <c r="K42" s="293">
        <v>1.197941128935857</v>
      </c>
      <c r="L42" s="293">
        <v>1.0427632492198751</v>
      </c>
    </row>
    <row r="43" spans="1:12" ht="13" x14ac:dyDescent="0.3">
      <c r="A43" s="305"/>
      <c r="B43" s="8" t="s">
        <v>4</v>
      </c>
      <c r="C43" s="306" t="s">
        <v>46</v>
      </c>
      <c r="D43" s="293">
        <v>3.6103837064198188E-2</v>
      </c>
      <c r="E43" s="293">
        <v>6.3117928088846531E-2</v>
      </c>
      <c r="F43" s="293">
        <v>0.11721933353530595</v>
      </c>
      <c r="G43" s="293">
        <v>0.18503619601955035</v>
      </c>
      <c r="H43" s="293">
        <v>0.39046587450829373</v>
      </c>
      <c r="I43" s="293">
        <v>0.21346241283544234</v>
      </c>
      <c r="J43" s="293">
        <v>0.24515363804099161</v>
      </c>
      <c r="K43" s="293">
        <v>0.14348664036067488</v>
      </c>
      <c r="L43" s="293">
        <v>0.26268497850277717</v>
      </c>
    </row>
    <row r="44" spans="1:12" ht="13" x14ac:dyDescent="0.3">
      <c r="A44" s="335"/>
      <c r="B44" s="309"/>
      <c r="C44" s="310" t="s">
        <v>102</v>
      </c>
      <c r="D44" s="315">
        <v>0.86002593575562281</v>
      </c>
      <c r="E44" s="315">
        <v>0.88115194971811706</v>
      </c>
      <c r="F44" s="315">
        <v>0.75594752839277612</v>
      </c>
      <c r="G44" s="315">
        <v>1.1660285164362605</v>
      </c>
      <c r="H44" s="315">
        <v>1.6739709516429113</v>
      </c>
      <c r="I44" s="315">
        <v>2.2911997298373832</v>
      </c>
      <c r="J44" s="315">
        <v>2.5474803961551675</v>
      </c>
      <c r="K44" s="315">
        <v>2.2438895944906556</v>
      </c>
      <c r="L44" s="315">
        <v>2.3946297813523256</v>
      </c>
    </row>
    <row r="45" spans="1:12" x14ac:dyDescent="0.25">
      <c r="A45" s="305"/>
      <c r="B45" s="10"/>
      <c r="C45" s="306"/>
      <c r="D45" s="295"/>
      <c r="E45" s="295"/>
      <c r="F45" s="295"/>
      <c r="G45" s="295"/>
      <c r="H45" s="295"/>
      <c r="I45" s="295"/>
      <c r="J45" s="295"/>
      <c r="K45" s="295"/>
      <c r="L45" s="295"/>
    </row>
    <row r="46" spans="1:12" ht="13" x14ac:dyDescent="0.3">
      <c r="A46" s="334" t="s">
        <v>43</v>
      </c>
      <c r="B46" s="309"/>
      <c r="C46" s="310"/>
      <c r="D46" s="315">
        <v>35.003536231827603</v>
      </c>
      <c r="E46" s="315">
        <v>33.43968985087929</v>
      </c>
      <c r="F46" s="315">
        <v>31.943911317952402</v>
      </c>
      <c r="G46" s="315">
        <v>33.429255017286778</v>
      </c>
      <c r="H46" s="315">
        <v>37.048347229104685</v>
      </c>
      <c r="I46" s="315">
        <v>40.842850879362551</v>
      </c>
      <c r="J46" s="315">
        <v>40.687816521398652</v>
      </c>
      <c r="K46" s="315">
        <v>42.630842007715771</v>
      </c>
      <c r="L46" s="315">
        <v>44.67325248112207</v>
      </c>
    </row>
    <row r="47" spans="1:12" x14ac:dyDescent="0.25">
      <c r="A47" s="305"/>
      <c r="B47" s="10"/>
      <c r="C47" s="306"/>
      <c r="D47" s="295"/>
      <c r="E47" s="295"/>
      <c r="F47" s="295"/>
      <c r="G47" s="295"/>
      <c r="H47" s="295"/>
      <c r="I47" s="295"/>
      <c r="J47" s="295"/>
      <c r="K47" s="295"/>
      <c r="L47" s="295"/>
    </row>
    <row r="48" spans="1:12" s="385" customFormat="1" x14ac:dyDescent="0.25">
      <c r="A48" s="382"/>
      <c r="B48" s="383" t="s">
        <v>4</v>
      </c>
      <c r="C48" s="386" t="s">
        <v>88</v>
      </c>
      <c r="D48" s="384">
        <v>6.5714764187019616</v>
      </c>
      <c r="E48" s="384">
        <v>6.4607929592164242</v>
      </c>
      <c r="F48" s="384">
        <v>7.2662857661857858</v>
      </c>
      <c r="G48" s="384">
        <v>8.9518766659367301</v>
      </c>
      <c r="H48" s="384">
        <v>9.5701162504064428</v>
      </c>
      <c r="I48" s="384">
        <v>7.0089383283254483</v>
      </c>
      <c r="J48" s="384">
        <v>7.3706825055531748</v>
      </c>
      <c r="K48" s="384">
        <v>6.7699108418197413</v>
      </c>
      <c r="L48" s="384">
        <v>6.7098348473837097</v>
      </c>
    </row>
    <row r="49" spans="1:12" s="385" customFormat="1" x14ac:dyDescent="0.25">
      <c r="A49" s="382"/>
      <c r="B49" s="383"/>
      <c r="C49" s="387" t="s">
        <v>89</v>
      </c>
      <c r="D49" s="384">
        <f t="shared" ref="D49:L49" si="0">+D48-D50</f>
        <v>5.9416449114090248</v>
      </c>
      <c r="E49" s="384">
        <f t="shared" si="0"/>
        <v>5.5259789015403813</v>
      </c>
      <c r="F49" s="384">
        <f t="shared" si="0"/>
        <v>5.9296497350020321</v>
      </c>
      <c r="G49" s="384">
        <f t="shared" si="0"/>
        <v>6.8991382969681947</v>
      </c>
      <c r="H49" s="384">
        <f t="shared" si="0"/>
        <v>6.8142562228537855</v>
      </c>
      <c r="I49" s="384">
        <f t="shared" si="0"/>
        <v>5.8458380298261439</v>
      </c>
      <c r="J49" s="384">
        <f t="shared" si="0"/>
        <v>5.6483440765282555</v>
      </c>
      <c r="K49" s="384">
        <f t="shared" si="0"/>
        <v>5.2482319988800974</v>
      </c>
      <c r="L49" s="384">
        <f t="shared" si="0"/>
        <v>5.8564370099234253</v>
      </c>
    </row>
    <row r="50" spans="1:12" x14ac:dyDescent="0.25">
      <c r="A50" s="305"/>
      <c r="B50" s="10"/>
      <c r="C50" s="388" t="s">
        <v>103</v>
      </c>
      <c r="D50" s="384">
        <f>+(([35]Sectorización!$EP$66*1000)/D60)*100</f>
        <v>0.62983150729293635</v>
      </c>
      <c r="E50" s="384">
        <f>+(([35]Sectorización!$FB$66*1000)/E60)*100</f>
        <v>0.93481405767604286</v>
      </c>
      <c r="F50" s="384">
        <f>+(([35]Sectorización!$FN$66*1000)/F60)*100</f>
        <v>1.3366360311837533</v>
      </c>
      <c r="G50" s="384">
        <f>+(([35]Sectorización!$FZ$66*1000)/G60)*100</f>
        <v>2.0527383689685355</v>
      </c>
      <c r="H50" s="384">
        <f>+(([35]Sectorización!$GL$66*1000)/H60)*100</f>
        <v>2.7558600275526577</v>
      </c>
      <c r="I50" s="384">
        <f>+(([35]Sectorización!$GX$66*1000)/I60)*100</f>
        <v>1.163100298499304</v>
      </c>
      <c r="J50" s="384">
        <f>+(([35]Sectorización!$HJ$66*1000)/J60)*100</f>
        <v>1.7223384290249193</v>
      </c>
      <c r="K50" s="384">
        <f>+(([35]Sectorización!$HV$66*1000)/K60)*100</f>
        <v>1.5216788429396439</v>
      </c>
      <c r="L50" s="384">
        <f>+(([35]Sectorización!$IH$66*1000)/L60)*100</f>
        <v>0.85339783746028464</v>
      </c>
    </row>
    <row r="51" spans="1:12" ht="13" x14ac:dyDescent="0.3">
      <c r="A51" s="260" t="s">
        <v>44</v>
      </c>
      <c r="B51" s="269"/>
      <c r="C51" s="328"/>
      <c r="D51" s="333">
        <v>28.432059813125647</v>
      </c>
      <c r="E51" s="333">
        <v>26.978896891662874</v>
      </c>
      <c r="F51" s="333">
        <v>24.677625551766617</v>
      </c>
      <c r="G51" s="333">
        <v>24.477378351350048</v>
      </c>
      <c r="H51" s="333">
        <v>26.917822014744246</v>
      </c>
      <c r="I51" s="333">
        <v>32.607892433092459</v>
      </c>
      <c r="J51" s="333">
        <v>33.317134015845475</v>
      </c>
      <c r="K51" s="333">
        <v>35.860931165896012</v>
      </c>
      <c r="L51" s="333">
        <v>37.963417633738381</v>
      </c>
    </row>
    <row r="52" spans="1:12" ht="13.5" thickBot="1" x14ac:dyDescent="0.35">
      <c r="A52" s="240" t="s">
        <v>82</v>
      </c>
      <c r="B52" s="241"/>
      <c r="C52" s="242"/>
      <c r="D52" s="327">
        <v>26.935170738738634</v>
      </c>
      <c r="E52" s="327">
        <v>25.015206679004777</v>
      </c>
      <c r="F52" s="327">
        <v>22.538251168138316</v>
      </c>
      <c r="G52" s="327">
        <v>22.356763588487176</v>
      </c>
      <c r="H52" s="327">
        <v>25.228699904910169</v>
      </c>
      <c r="I52" s="327">
        <v>31.271500452070473</v>
      </c>
      <c r="J52" s="327">
        <v>32.28841593361674</v>
      </c>
      <c r="K52" s="327">
        <v>34.833872179070504</v>
      </c>
      <c r="L52" s="327">
        <v>37.062323437946986</v>
      </c>
    </row>
    <row r="53" spans="1:12" x14ac:dyDescent="0.25">
      <c r="A53" s="344" t="s">
        <v>47</v>
      </c>
      <c r="B53" s="7"/>
      <c r="C53" s="7"/>
    </row>
    <row r="54" spans="1:12" x14ac:dyDescent="0.25">
      <c r="A54" s="344" t="s">
        <v>77</v>
      </c>
      <c r="B54" s="7"/>
      <c r="C54" s="7"/>
    </row>
    <row r="55" spans="1:12" x14ac:dyDescent="0.25">
      <c r="A55" s="344" t="s">
        <v>75</v>
      </c>
    </row>
    <row r="56" spans="1:12" x14ac:dyDescent="0.25">
      <c r="A56" s="344" t="s">
        <v>79</v>
      </c>
    </row>
    <row r="57" spans="1:12" x14ac:dyDescent="0.25">
      <c r="A57" s="344" t="str">
        <f>+'Interna %PIB'!A64</f>
        <v>**Los pagarés del FEPC con la Nación corresponden a aquellos de corto plazo. A diciembre de 2017 el saldo reportado por la DGCPTN por este concepto fue 0.</v>
      </c>
    </row>
    <row r="58" spans="1:12" x14ac:dyDescent="0.25">
      <c r="A58" s="344" t="str">
        <f>+'Interna %PIB'!A68</f>
        <v>******Corresponde a los pasivos reconocidos en virtud de la Ley del PGN2019 y el PND2018-2022. Los valores incluidos corresponden al saldo estimado del pasivo menos las amortizaciones.</v>
      </c>
    </row>
    <row r="60" spans="1:12" x14ac:dyDescent="0.25">
      <c r="D60" s="161">
        <v>543187689.78459609</v>
      </c>
      <c r="E60" s="161">
        <v>618117720.58336306</v>
      </c>
      <c r="F60" s="161">
        <v>665883659.00308549</v>
      </c>
      <c r="G60" s="161">
        <v>713626705.1587683</v>
      </c>
      <c r="H60" s="161">
        <v>762902999.99999821</v>
      </c>
      <c r="I60" s="161">
        <v>804691999.99999833</v>
      </c>
      <c r="J60" s="161">
        <v>863781999.99999833</v>
      </c>
      <c r="K60" s="161">
        <v>920193999.99999833</v>
      </c>
      <c r="L60" s="161">
        <v>978477060.57593644</v>
      </c>
    </row>
    <row r="61" spans="1:12" x14ac:dyDescent="0.25">
      <c r="C61" t="s">
        <v>104</v>
      </c>
      <c r="D61" s="358">
        <f>+D48+D44</f>
        <v>7.4315023544575842</v>
      </c>
      <c r="E61" s="358">
        <f t="shared" ref="E61:L61" si="1">+E48+E44</f>
        <v>7.3419449089345417</v>
      </c>
      <c r="F61" s="358">
        <f t="shared" si="1"/>
        <v>8.0222332945785624</v>
      </c>
      <c r="G61" s="358">
        <f t="shared" si="1"/>
        <v>10.11790518237299</v>
      </c>
      <c r="H61" s="358">
        <f t="shared" si="1"/>
        <v>11.244087202049354</v>
      </c>
      <c r="I61" s="358">
        <f t="shared" si="1"/>
        <v>9.3001380581628315</v>
      </c>
      <c r="J61" s="358">
        <f t="shared" si="1"/>
        <v>9.9181629017083424</v>
      </c>
      <c r="K61" s="358">
        <f t="shared" si="1"/>
        <v>9.0138004363103974</v>
      </c>
      <c r="L61" s="358">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3.xml><?xml version="1.0" encoding="utf-8"?>
<ds:datastoreItem xmlns:ds="http://schemas.openxmlformats.org/officeDocument/2006/customXml" ds:itemID="{19003903-4A7E-4522-951F-F999E6246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2026-05-05T15:59:51Z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y fmtid="{D5CDD505-2E9C-101B-9397-08002B2CF9AE}" pid="3" name="MSIP_Label_3f58863d-b18f-495a-b538-b0c1f8318a5b_Enabled">
    <vt:lpwstr>true</vt:lpwstr>
  </property>
  <property fmtid="{D5CDD505-2E9C-101B-9397-08002B2CF9AE}" pid="4" name="MSIP_Label_3f58863d-b18f-495a-b538-b0c1f8318a5b_SetDate">
    <vt:lpwstr>2026-05-04T21:42:01Z</vt:lpwstr>
  </property>
  <property fmtid="{D5CDD505-2E9C-101B-9397-08002B2CF9AE}" pid="5" name="MSIP_Label_3f58863d-b18f-495a-b538-b0c1f8318a5b_Method">
    <vt:lpwstr>Privileged</vt:lpwstr>
  </property>
  <property fmtid="{D5CDD505-2E9C-101B-9397-08002B2CF9AE}" pid="6" name="MSIP_Label_3f58863d-b18f-495a-b538-b0c1f8318a5b_Name">
    <vt:lpwstr>Interna</vt:lpwstr>
  </property>
  <property fmtid="{D5CDD505-2E9C-101B-9397-08002B2CF9AE}" pid="7" name="MSIP_Label_3f58863d-b18f-495a-b538-b0c1f8318a5b_SiteId">
    <vt:lpwstr>b4ea60d8-be49-40bc-98c4-18c43bfd721e</vt:lpwstr>
  </property>
  <property fmtid="{D5CDD505-2E9C-101B-9397-08002B2CF9AE}" pid="8" name="MSIP_Label_3f58863d-b18f-495a-b538-b0c1f8318a5b_ActionId">
    <vt:lpwstr>78dc631a-940f-4497-b035-a5dcbbf972a0</vt:lpwstr>
  </property>
  <property fmtid="{D5CDD505-2E9C-101B-9397-08002B2CF9AE}" pid="9" name="MSIP_Label_3f58863d-b18f-495a-b538-b0c1f8318a5b_ContentBits">
    <vt:lpwstr>0</vt:lpwstr>
  </property>
  <property fmtid="{D5CDD505-2E9C-101B-9397-08002B2CF9AE}" pid="10" name="MSIP_Label_3f58863d-b18f-495a-b538-b0c1f8318a5b_Tag">
    <vt:lpwstr>10, 0, 1, 1</vt:lpwstr>
  </property>
</Properties>
</file>