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AÑO 2017\ARCHIVOS A PUBLICAR\TESORO\3ER TRIMESTRE\"/>
    </mc:Choice>
  </mc:AlternateContent>
  <bookViews>
    <workbookView xWindow="0" yWindow="0" windowWidth="19200" windowHeight="6435"/>
  </bookViews>
  <sheets>
    <sheet name="CATALOGO SEPT 2017 DTN" sheetId="1" r:id="rId1"/>
  </sheets>
  <definedNames>
    <definedName name="_xlnm._FilterDatabase" localSheetId="0" hidden="1">'CATALOGO SEPT 2017 DTN'!$A$9:$H$137</definedName>
    <definedName name="_xlnm.Print_Titles" localSheetId="0">'CATALOGO SEPT 2017 DTN'!$1:$9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7" i="1" l="1"/>
  <c r="J135" i="1" s="1"/>
  <c r="J136" i="1"/>
  <c r="I136" i="1"/>
  <c r="F136" i="1"/>
  <c r="J134" i="1" s="1"/>
  <c r="H135" i="1"/>
  <c r="G135" i="1"/>
  <c r="F135" i="1"/>
  <c r="J133" i="1" s="1"/>
  <c r="E135" i="1"/>
  <c r="D135" i="1"/>
  <c r="C135" i="1"/>
  <c r="I134" i="1"/>
  <c r="H134" i="1"/>
  <c r="G134" i="1"/>
  <c r="F134" i="1"/>
  <c r="J132" i="1" s="1"/>
  <c r="E134" i="1"/>
  <c r="D134" i="1"/>
  <c r="C134" i="1"/>
  <c r="C128" i="1" s="1"/>
  <c r="F133" i="1"/>
  <c r="I132" i="1"/>
  <c r="H132" i="1"/>
  <c r="H129" i="1" s="1"/>
  <c r="H128" i="1" s="1"/>
  <c r="G132" i="1"/>
  <c r="F132" i="1"/>
  <c r="J130" i="1" s="1"/>
  <c r="E132" i="1"/>
  <c r="D132" i="1"/>
  <c r="I130" i="1" s="1"/>
  <c r="C132" i="1"/>
  <c r="J131" i="1"/>
  <c r="I131" i="1"/>
  <c r="F131" i="1"/>
  <c r="J129" i="1" s="1"/>
  <c r="H130" i="1"/>
  <c r="G130" i="1"/>
  <c r="E130" i="1"/>
  <c r="D130" i="1"/>
  <c r="C130" i="1"/>
  <c r="I129" i="1"/>
  <c r="G129" i="1"/>
  <c r="E129" i="1"/>
  <c r="D129" i="1"/>
  <c r="C129" i="1"/>
  <c r="G128" i="1"/>
  <c r="E128" i="1"/>
  <c r="D128" i="1"/>
  <c r="F127" i="1"/>
  <c r="F126" i="1"/>
  <c r="J124" i="1" s="1"/>
  <c r="J125" i="1"/>
  <c r="I125" i="1"/>
  <c r="F125" i="1"/>
  <c r="H124" i="1"/>
  <c r="J122" i="1" s="1"/>
  <c r="G124" i="1"/>
  <c r="F124" i="1"/>
  <c r="E124" i="1"/>
  <c r="D124" i="1"/>
  <c r="I122" i="1" s="1"/>
  <c r="C124" i="1"/>
  <c r="J123" i="1"/>
  <c r="I123" i="1"/>
  <c r="H123" i="1"/>
  <c r="G123" i="1"/>
  <c r="F123" i="1"/>
  <c r="J121" i="1" s="1"/>
  <c r="E123" i="1"/>
  <c r="I121" i="1" s="1"/>
  <c r="D123" i="1"/>
  <c r="C123" i="1"/>
  <c r="F122" i="1"/>
  <c r="I120" i="1" s="1"/>
  <c r="H121" i="1"/>
  <c r="G121" i="1"/>
  <c r="E121" i="1"/>
  <c r="E115" i="1" s="1"/>
  <c r="E114" i="1" s="1"/>
  <c r="D121" i="1"/>
  <c r="C121" i="1"/>
  <c r="F120" i="1"/>
  <c r="J118" i="1" s="1"/>
  <c r="H119" i="1"/>
  <c r="H115" i="1" s="1"/>
  <c r="H114" i="1" s="1"/>
  <c r="G119" i="1"/>
  <c r="E119" i="1"/>
  <c r="D119" i="1"/>
  <c r="C119" i="1"/>
  <c r="F118" i="1"/>
  <c r="J116" i="1" s="1"/>
  <c r="F117" i="1"/>
  <c r="I116" i="1"/>
  <c r="H116" i="1"/>
  <c r="G116" i="1"/>
  <c r="F116" i="1"/>
  <c r="J114" i="1" s="1"/>
  <c r="E116" i="1"/>
  <c r="D116" i="1"/>
  <c r="C116" i="1"/>
  <c r="J115" i="1"/>
  <c r="I115" i="1"/>
  <c r="G115" i="1"/>
  <c r="D115" i="1"/>
  <c r="I114" i="1"/>
  <c r="G114" i="1"/>
  <c r="D114" i="1"/>
  <c r="F113" i="1"/>
  <c r="J111" i="1" s="1"/>
  <c r="H112" i="1"/>
  <c r="G112" i="1"/>
  <c r="E112" i="1"/>
  <c r="D112" i="1"/>
  <c r="C112" i="1"/>
  <c r="I111" i="1"/>
  <c r="F111" i="1"/>
  <c r="F110" i="1"/>
  <c r="I108" i="1" s="1"/>
  <c r="J109" i="1"/>
  <c r="I109" i="1"/>
  <c r="H109" i="1"/>
  <c r="G109" i="1"/>
  <c r="G101" i="1" s="1"/>
  <c r="E109" i="1"/>
  <c r="D109" i="1"/>
  <c r="C109" i="1"/>
  <c r="J108" i="1"/>
  <c r="F108" i="1"/>
  <c r="H107" i="1"/>
  <c r="H101" i="1" s="1"/>
  <c r="H90" i="1" s="1"/>
  <c r="G107" i="1"/>
  <c r="F107" i="1"/>
  <c r="J105" i="1" s="1"/>
  <c r="E107" i="1"/>
  <c r="I105" i="1" s="1"/>
  <c r="D107" i="1"/>
  <c r="C107" i="1"/>
  <c r="J106" i="1"/>
  <c r="I106" i="1"/>
  <c r="F106" i="1"/>
  <c r="J104" i="1" s="1"/>
  <c r="F105" i="1"/>
  <c r="F102" i="1" s="1"/>
  <c r="F104" i="1"/>
  <c r="J102" i="1" s="1"/>
  <c r="F103" i="1"/>
  <c r="I102" i="1"/>
  <c r="H102" i="1"/>
  <c r="G102" i="1"/>
  <c r="E102" i="1"/>
  <c r="D102" i="1"/>
  <c r="C102" i="1"/>
  <c r="J101" i="1"/>
  <c r="I101" i="1"/>
  <c r="D101" i="1"/>
  <c r="F100" i="1"/>
  <c r="F99" i="1"/>
  <c r="J98" i="1"/>
  <c r="I98" i="1"/>
  <c r="H98" i="1"/>
  <c r="G98" i="1"/>
  <c r="F98" i="1"/>
  <c r="E98" i="1"/>
  <c r="D98" i="1"/>
  <c r="D91" i="1" s="1"/>
  <c r="D90" i="1" s="1"/>
  <c r="C98" i="1"/>
  <c r="I96" i="1" s="1"/>
  <c r="J97" i="1"/>
  <c r="I97" i="1"/>
  <c r="F97" i="1"/>
  <c r="I95" i="1" s="1"/>
  <c r="J96" i="1"/>
  <c r="H96" i="1"/>
  <c r="G96" i="1"/>
  <c r="G91" i="1" s="1"/>
  <c r="G90" i="1" s="1"/>
  <c r="E96" i="1"/>
  <c r="E91" i="1" s="1"/>
  <c r="D96" i="1"/>
  <c r="C96" i="1"/>
  <c r="J95" i="1"/>
  <c r="F95" i="1"/>
  <c r="J93" i="1" s="1"/>
  <c r="F94" i="1"/>
  <c r="J92" i="1" s="1"/>
  <c r="I93" i="1"/>
  <c r="F93" i="1"/>
  <c r="J91" i="1" s="1"/>
  <c r="H92" i="1"/>
  <c r="G92" i="1"/>
  <c r="E92" i="1"/>
  <c r="D92" i="1"/>
  <c r="C92" i="1"/>
  <c r="H91" i="1"/>
  <c r="C91" i="1"/>
  <c r="F89" i="1"/>
  <c r="J87" i="1" s="1"/>
  <c r="H88" i="1"/>
  <c r="G88" i="1"/>
  <c r="G79" i="1" s="1"/>
  <c r="F88" i="1"/>
  <c r="J86" i="1" s="1"/>
  <c r="E88" i="1"/>
  <c r="D88" i="1"/>
  <c r="C88" i="1"/>
  <c r="I87" i="1"/>
  <c r="F87" i="1"/>
  <c r="I86" i="1"/>
  <c r="H86" i="1"/>
  <c r="G86" i="1"/>
  <c r="F86" i="1"/>
  <c r="J84" i="1" s="1"/>
  <c r="E86" i="1"/>
  <c r="D86" i="1"/>
  <c r="I84" i="1" s="1"/>
  <c r="C86" i="1"/>
  <c r="J85" i="1"/>
  <c r="I85" i="1"/>
  <c r="F85" i="1"/>
  <c r="I83" i="1" s="1"/>
  <c r="F84" i="1"/>
  <c r="J83" i="1"/>
  <c r="F83" i="1"/>
  <c r="I81" i="1" s="1"/>
  <c r="J82" i="1"/>
  <c r="I82" i="1"/>
  <c r="F82" i="1"/>
  <c r="J80" i="1" s="1"/>
  <c r="J81" i="1"/>
  <c r="F81" i="1"/>
  <c r="I79" i="1" s="1"/>
  <c r="I80" i="1"/>
  <c r="H80" i="1"/>
  <c r="G80" i="1"/>
  <c r="E80" i="1"/>
  <c r="E79" i="1" s="1"/>
  <c r="E69" i="1" s="1"/>
  <c r="D80" i="1"/>
  <c r="C80" i="1"/>
  <c r="H79" i="1"/>
  <c r="H69" i="1" s="1"/>
  <c r="F78" i="1"/>
  <c r="F76" i="1" s="1"/>
  <c r="F77" i="1"/>
  <c r="J75" i="1" s="1"/>
  <c r="H76" i="1"/>
  <c r="G76" i="1"/>
  <c r="E76" i="1"/>
  <c r="D76" i="1"/>
  <c r="C76" i="1"/>
  <c r="C70" i="1" s="1"/>
  <c r="I75" i="1"/>
  <c r="F75" i="1"/>
  <c r="H74" i="1"/>
  <c r="G74" i="1"/>
  <c r="F74" i="1"/>
  <c r="E74" i="1"/>
  <c r="D74" i="1"/>
  <c r="I72" i="1" s="1"/>
  <c r="C74" i="1"/>
  <c r="J73" i="1"/>
  <c r="I73" i="1"/>
  <c r="F73" i="1"/>
  <c r="I71" i="1" s="1"/>
  <c r="F72" i="1"/>
  <c r="J71" i="1"/>
  <c r="H71" i="1"/>
  <c r="G71" i="1"/>
  <c r="G70" i="1" s="1"/>
  <c r="G69" i="1" s="1"/>
  <c r="F71" i="1"/>
  <c r="E71" i="1"/>
  <c r="D71" i="1"/>
  <c r="I69" i="1" s="1"/>
  <c r="C71" i="1"/>
  <c r="J70" i="1"/>
  <c r="I70" i="1"/>
  <c r="H70" i="1"/>
  <c r="E70" i="1"/>
  <c r="F68" i="1"/>
  <c r="I66" i="1" s="1"/>
  <c r="H67" i="1"/>
  <c r="G67" i="1"/>
  <c r="E67" i="1"/>
  <c r="E66" i="1" s="1"/>
  <c r="E65" i="1" s="1"/>
  <c r="D67" i="1"/>
  <c r="C67" i="1"/>
  <c r="J66" i="1"/>
  <c r="H66" i="1"/>
  <c r="G66" i="1"/>
  <c r="D66" i="1"/>
  <c r="C66" i="1"/>
  <c r="H65" i="1"/>
  <c r="G65" i="1"/>
  <c r="D65" i="1"/>
  <c r="C65" i="1"/>
  <c r="F64" i="1"/>
  <c r="J62" i="1" s="1"/>
  <c r="F63" i="1"/>
  <c r="J61" i="1" s="1"/>
  <c r="I62" i="1"/>
  <c r="F62" i="1"/>
  <c r="J60" i="1" s="1"/>
  <c r="H61" i="1"/>
  <c r="G61" i="1"/>
  <c r="E61" i="1"/>
  <c r="D61" i="1"/>
  <c r="D60" i="1" s="1"/>
  <c r="C61" i="1"/>
  <c r="H60" i="1"/>
  <c r="G60" i="1"/>
  <c r="E60" i="1"/>
  <c r="C60" i="1"/>
  <c r="F59" i="1"/>
  <c r="J57" i="1" s="1"/>
  <c r="H58" i="1"/>
  <c r="G58" i="1"/>
  <c r="F58" i="1"/>
  <c r="J56" i="1" s="1"/>
  <c r="E58" i="1"/>
  <c r="D58" i="1"/>
  <c r="C58" i="1"/>
  <c r="I57" i="1"/>
  <c r="F57" i="1"/>
  <c r="I56" i="1"/>
  <c r="H56" i="1"/>
  <c r="G56" i="1"/>
  <c r="F56" i="1"/>
  <c r="J54" i="1" s="1"/>
  <c r="E56" i="1"/>
  <c r="D56" i="1"/>
  <c r="I54" i="1" s="1"/>
  <c r="C56" i="1"/>
  <c r="J55" i="1"/>
  <c r="I55" i="1"/>
  <c r="F55" i="1"/>
  <c r="H54" i="1"/>
  <c r="G54" i="1"/>
  <c r="J52" i="1" s="1"/>
  <c r="F54" i="1"/>
  <c r="E54" i="1"/>
  <c r="D54" i="1"/>
  <c r="D48" i="1" s="1"/>
  <c r="D42" i="1" s="1"/>
  <c r="C54" i="1"/>
  <c r="J53" i="1"/>
  <c r="I53" i="1"/>
  <c r="F53" i="1"/>
  <c r="F52" i="1"/>
  <c r="I50" i="1" s="1"/>
  <c r="J51" i="1"/>
  <c r="I51" i="1"/>
  <c r="H51" i="1"/>
  <c r="G51" i="1"/>
  <c r="G48" i="1" s="1"/>
  <c r="E51" i="1"/>
  <c r="D51" i="1"/>
  <c r="C51" i="1"/>
  <c r="C48" i="1" s="1"/>
  <c r="J50" i="1"/>
  <c r="F50" i="1"/>
  <c r="H49" i="1"/>
  <c r="J47" i="1" s="1"/>
  <c r="G49" i="1"/>
  <c r="F49" i="1"/>
  <c r="E49" i="1"/>
  <c r="E48" i="1" s="1"/>
  <c r="E42" i="1" s="1"/>
  <c r="D49" i="1"/>
  <c r="C49" i="1"/>
  <c r="J48" i="1"/>
  <c r="I48" i="1"/>
  <c r="F47" i="1"/>
  <c r="J45" i="1" s="1"/>
  <c r="F46" i="1"/>
  <c r="I44" i="1" s="1"/>
  <c r="F45" i="1"/>
  <c r="J43" i="1" s="1"/>
  <c r="H44" i="1"/>
  <c r="G44" i="1"/>
  <c r="G43" i="1" s="1"/>
  <c r="G42" i="1" s="1"/>
  <c r="E44" i="1"/>
  <c r="D44" i="1"/>
  <c r="C44" i="1"/>
  <c r="I43" i="1"/>
  <c r="H43" i="1"/>
  <c r="E43" i="1"/>
  <c r="D43" i="1"/>
  <c r="C43" i="1"/>
  <c r="J39" i="1"/>
  <c r="I39" i="1"/>
  <c r="J38" i="1"/>
  <c r="I38" i="1"/>
  <c r="J37" i="1"/>
  <c r="I37" i="1"/>
  <c r="J36" i="1"/>
  <c r="I36" i="1"/>
  <c r="H36" i="1"/>
  <c r="J34" i="1" s="1"/>
  <c r="G36" i="1"/>
  <c r="F36" i="1"/>
  <c r="E36" i="1"/>
  <c r="D36" i="1"/>
  <c r="C36" i="1"/>
  <c r="I34" i="1" s="1"/>
  <c r="J35" i="1"/>
  <c r="I35" i="1"/>
  <c r="H34" i="1"/>
  <c r="G34" i="1"/>
  <c r="J32" i="1" s="1"/>
  <c r="F34" i="1"/>
  <c r="E34" i="1"/>
  <c r="E30" i="1" s="1"/>
  <c r="D34" i="1"/>
  <c r="C34" i="1"/>
  <c r="I32" i="1" s="1"/>
  <c r="J33" i="1"/>
  <c r="I33" i="1"/>
  <c r="J31" i="1"/>
  <c r="I31" i="1"/>
  <c r="H31" i="1"/>
  <c r="G31" i="1"/>
  <c r="F31" i="1"/>
  <c r="I29" i="1" s="1"/>
  <c r="E31" i="1"/>
  <c r="D31" i="1"/>
  <c r="C31" i="1"/>
  <c r="J30" i="1"/>
  <c r="I30" i="1"/>
  <c r="G30" i="1"/>
  <c r="F30" i="1"/>
  <c r="D30" i="1"/>
  <c r="H28" i="1"/>
  <c r="J26" i="1" s="1"/>
  <c r="G28" i="1"/>
  <c r="F28" i="1"/>
  <c r="E28" i="1"/>
  <c r="D28" i="1"/>
  <c r="C28" i="1"/>
  <c r="I26" i="1" s="1"/>
  <c r="J27" i="1"/>
  <c r="I27" i="1"/>
  <c r="J25" i="1"/>
  <c r="I25" i="1"/>
  <c r="H25" i="1"/>
  <c r="G25" i="1"/>
  <c r="J23" i="1" s="1"/>
  <c r="F25" i="1"/>
  <c r="E25" i="1"/>
  <c r="E22" i="1" s="1"/>
  <c r="D25" i="1"/>
  <c r="D22" i="1" s="1"/>
  <c r="C25" i="1"/>
  <c r="J24" i="1"/>
  <c r="I24" i="1"/>
  <c r="H23" i="1"/>
  <c r="G23" i="1"/>
  <c r="G22" i="1" s="1"/>
  <c r="F23" i="1"/>
  <c r="F22" i="1" s="1"/>
  <c r="E23" i="1"/>
  <c r="D23" i="1"/>
  <c r="C23" i="1"/>
  <c r="J22" i="1"/>
  <c r="I22" i="1"/>
  <c r="H20" i="1"/>
  <c r="J18" i="1" s="1"/>
  <c r="G20" i="1"/>
  <c r="F20" i="1"/>
  <c r="E20" i="1"/>
  <c r="D20" i="1"/>
  <c r="C20" i="1"/>
  <c r="I18" i="1" s="1"/>
  <c r="J19" i="1"/>
  <c r="I19" i="1"/>
  <c r="H18" i="1"/>
  <c r="G18" i="1"/>
  <c r="F18" i="1"/>
  <c r="E18" i="1"/>
  <c r="D18" i="1"/>
  <c r="C18" i="1"/>
  <c r="I16" i="1" s="1"/>
  <c r="J17" i="1"/>
  <c r="I17" i="1"/>
  <c r="F17" i="1"/>
  <c r="I15" i="1" s="1"/>
  <c r="J16" i="1"/>
  <c r="J15" i="1"/>
  <c r="F15" i="1"/>
  <c r="I13" i="1" s="1"/>
  <c r="J14" i="1"/>
  <c r="I14" i="1"/>
  <c r="H14" i="1"/>
  <c r="G14" i="1"/>
  <c r="E14" i="1"/>
  <c r="D14" i="1"/>
  <c r="C14" i="1"/>
  <c r="C11" i="1" s="1"/>
  <c r="J13" i="1"/>
  <c r="H12" i="1"/>
  <c r="G12" i="1"/>
  <c r="F12" i="1"/>
  <c r="E12" i="1"/>
  <c r="E11" i="1" s="1"/>
  <c r="E10" i="1" s="1"/>
  <c r="D12" i="1"/>
  <c r="D11" i="1" s="1"/>
  <c r="C12" i="1"/>
  <c r="G11" i="1"/>
  <c r="G10" i="1" s="1"/>
  <c r="G139" i="1" s="1"/>
  <c r="J28" i="1" l="1"/>
  <c r="I74" i="1"/>
  <c r="J74" i="1"/>
  <c r="E90" i="1"/>
  <c r="E139" i="1" s="1"/>
  <c r="I107" i="1"/>
  <c r="D10" i="1"/>
  <c r="C42" i="1"/>
  <c r="F70" i="1"/>
  <c r="I90" i="1"/>
  <c r="J100" i="1"/>
  <c r="I100" i="1"/>
  <c r="H22" i="1"/>
  <c r="J20" i="1" s="1"/>
  <c r="H30" i="1"/>
  <c r="I52" i="1"/>
  <c r="J79" i="1"/>
  <c r="C101" i="1"/>
  <c r="F112" i="1"/>
  <c r="J110" i="1" s="1"/>
  <c r="C115" i="1"/>
  <c r="J120" i="1"/>
  <c r="F130" i="1"/>
  <c r="I23" i="1"/>
  <c r="J69" i="1"/>
  <c r="I76" i="1"/>
  <c r="C79" i="1"/>
  <c r="C69" i="1" s="1"/>
  <c r="F119" i="1"/>
  <c r="I133" i="1"/>
  <c r="I135" i="1"/>
  <c r="F44" i="1"/>
  <c r="I21" i="1"/>
  <c r="F61" i="1"/>
  <c r="I59" i="1" s="1"/>
  <c r="F92" i="1"/>
  <c r="I103" i="1"/>
  <c r="H11" i="1"/>
  <c r="H10" i="1" s="1"/>
  <c r="H139" i="1" s="1"/>
  <c r="F14" i="1"/>
  <c r="J21" i="1"/>
  <c r="J29" i="1"/>
  <c r="J44" i="1"/>
  <c r="I47" i="1"/>
  <c r="F51" i="1"/>
  <c r="F67" i="1"/>
  <c r="J76" i="1"/>
  <c r="D79" i="1"/>
  <c r="F96" i="1"/>
  <c r="J94" i="1" s="1"/>
  <c r="E101" i="1"/>
  <c r="J103" i="1"/>
  <c r="F109" i="1"/>
  <c r="J107" i="1" s="1"/>
  <c r="I124" i="1"/>
  <c r="I12" i="1"/>
  <c r="C22" i="1"/>
  <c r="I20" i="1" s="1"/>
  <c r="C30" i="1"/>
  <c r="I28" i="1" s="1"/>
  <c r="D70" i="1"/>
  <c r="D69" i="1" s="1"/>
  <c r="I45" i="1"/>
  <c r="I60" i="1"/>
  <c r="I61" i="1"/>
  <c r="J72" i="1"/>
  <c r="F80" i="1"/>
  <c r="I78" i="1" s="1"/>
  <c r="I91" i="1"/>
  <c r="I92" i="1"/>
  <c r="I104" i="1"/>
  <c r="I118" i="1"/>
  <c r="F121" i="1"/>
  <c r="J119" i="1" s="1"/>
  <c r="H48" i="1"/>
  <c r="H42" i="1" s="1"/>
  <c r="F43" i="1" l="1"/>
  <c r="I42" i="1"/>
  <c r="J42" i="1"/>
  <c r="J128" i="1"/>
  <c r="F129" i="1"/>
  <c r="I68" i="1"/>
  <c r="I94" i="1"/>
  <c r="F101" i="1"/>
  <c r="J99" i="1" s="1"/>
  <c r="J12" i="1"/>
  <c r="F11" i="1"/>
  <c r="I113" i="1"/>
  <c r="C114" i="1"/>
  <c r="F115" i="1"/>
  <c r="J117" i="1"/>
  <c r="J49" i="1"/>
  <c r="F48" i="1"/>
  <c r="C90" i="1"/>
  <c r="I99" i="1"/>
  <c r="I49" i="1"/>
  <c r="J90" i="1"/>
  <c r="F91" i="1"/>
  <c r="J68" i="1"/>
  <c r="C10" i="1"/>
  <c r="F79" i="1"/>
  <c r="J77" i="1" s="1"/>
  <c r="J78" i="1"/>
  <c r="F66" i="1"/>
  <c r="J65" i="1"/>
  <c r="J59" i="1"/>
  <c r="F60" i="1"/>
  <c r="I65" i="1"/>
  <c r="D139" i="1"/>
  <c r="E140" i="1" s="1"/>
  <c r="I128" i="1"/>
  <c r="I110" i="1"/>
  <c r="I117" i="1"/>
  <c r="I119" i="1"/>
  <c r="I77" i="1" l="1"/>
  <c r="F42" i="1"/>
  <c r="I41" i="1"/>
  <c r="J41" i="1"/>
  <c r="F69" i="1"/>
  <c r="J89" i="1"/>
  <c r="F90" i="1"/>
  <c r="J88" i="1" s="1"/>
  <c r="I89" i="1"/>
  <c r="J64" i="1"/>
  <c r="F65" i="1"/>
  <c r="I64" i="1"/>
  <c r="J113" i="1"/>
  <c r="F114" i="1"/>
  <c r="J112" i="1" s="1"/>
  <c r="J127" i="1"/>
  <c r="F128" i="1"/>
  <c r="I127" i="1"/>
  <c r="I112" i="1"/>
  <c r="I10" i="1"/>
  <c r="C139" i="1"/>
  <c r="J11" i="1"/>
  <c r="F10" i="1"/>
  <c r="I11" i="1"/>
  <c r="J58" i="1"/>
  <c r="I58" i="1"/>
  <c r="J46" i="1"/>
  <c r="I46" i="1"/>
  <c r="J63" i="1" l="1"/>
  <c r="I63" i="1"/>
  <c r="J40" i="1"/>
  <c r="I40" i="1"/>
  <c r="J126" i="1"/>
  <c r="I126" i="1"/>
  <c r="F139" i="1"/>
  <c r="J137" i="1" s="1"/>
  <c r="J10" i="1"/>
  <c r="J67" i="1"/>
  <c r="I67" i="1"/>
  <c r="I88" i="1"/>
  <c r="I137" i="1" l="1"/>
</calcChain>
</file>

<file path=xl/sharedStrings.xml><?xml version="1.0" encoding="utf-8"?>
<sst xmlns="http://schemas.openxmlformats.org/spreadsheetml/2006/main" count="269" uniqueCount="255">
  <si>
    <t xml:space="preserve"> </t>
  </si>
  <si>
    <t>DIRECCION GENERAL DE CREDITO PUBLICO Y  TESORO NACIONAL</t>
  </si>
  <si>
    <t>ENTIDAD PUBLICA:       TESORO NACIONAL</t>
  </si>
  <si>
    <t>CODIGO ENTIDAD:        923272394</t>
  </si>
  <si>
    <t>CATALOGO DE CUENTAS  TRIMESTRE  JULIO 01 A SEPTIEMBRE 30  DE  2017</t>
  </si>
  <si>
    <t>Codigo</t>
  </si>
  <si>
    <t>Descripcion</t>
  </si>
  <si>
    <t>Saldo Inicial ($)</t>
  </si>
  <si>
    <t>Movimientos Debito ($)</t>
  </si>
  <si>
    <t>Movimientos Credito ($)</t>
  </si>
  <si>
    <t>Saldo Final ($)</t>
  </si>
  <si>
    <t>Corriente ($)</t>
  </si>
  <si>
    <t>No Corriente ($)</t>
  </si>
  <si>
    <t>1</t>
  </si>
  <si>
    <t>ACTIVOS</t>
  </si>
  <si>
    <t>1.1</t>
  </si>
  <si>
    <t>EFECTIVO</t>
  </si>
  <si>
    <t>1.1.05</t>
  </si>
  <si>
    <t>CAJA</t>
  </si>
  <si>
    <t>1.1.05.02</t>
  </si>
  <si>
    <t>Caja menor</t>
  </si>
  <si>
    <t>1.1.10</t>
  </si>
  <si>
    <t>DEPOSITOS EN INSTITUCIONES FINANCIERAS</t>
  </si>
  <si>
    <t>1.1.10.05</t>
  </si>
  <si>
    <t>Cuenta corriente</t>
  </si>
  <si>
    <t>1.1.10.11</t>
  </si>
  <si>
    <t>Depositos en el exterior</t>
  </si>
  <si>
    <t>1.1.10.12</t>
  </si>
  <si>
    <t>Depositos remunerados</t>
  </si>
  <si>
    <t>1.1.12</t>
  </si>
  <si>
    <t>ADMINISTRACION DE LIQUIDEZ</t>
  </si>
  <si>
    <t>1.1.12.03</t>
  </si>
  <si>
    <t>Operaciones overnight</t>
  </si>
  <si>
    <t>1.1.15</t>
  </si>
  <si>
    <t>FONDOS VENDIDOS CON COMPROMISO DE REVENTA</t>
  </si>
  <si>
    <t>1.1.15.04</t>
  </si>
  <si>
    <t>Compromisos de reventa de inversiones en titulos de deuda</t>
  </si>
  <si>
    <t>1.2</t>
  </si>
  <si>
    <t>INVERSIONES E INSTRUMENTOS DERIVADOS</t>
  </si>
  <si>
    <t>1.2.01</t>
  </si>
  <si>
    <t>INVERSIONES ADMINISTRACION DE LIQUIDEZ EN TITULOS DE DEUDA</t>
  </si>
  <si>
    <t>1.2.01.01</t>
  </si>
  <si>
    <t>Titulos de tesoreria -tes</t>
  </si>
  <si>
    <t>1.2.11</t>
  </si>
  <si>
    <t>INVERSIONES ADMINISRACION DE LIQUIDEZ EN TITULOS DE DEUDA CON FONDOS ADMINISTRADOS POR LA DGCPTN</t>
  </si>
  <si>
    <t>1.2.11.01</t>
  </si>
  <si>
    <t>Titulos de tesoreria tes</t>
  </si>
  <si>
    <t>1.2.11.44</t>
  </si>
  <si>
    <t>Bonos y títulos emitidos por las entidades financieras</t>
  </si>
  <si>
    <t>1.2.20</t>
  </si>
  <si>
    <t>DERECHOS DE RECOMPRA DE INVERSIONES</t>
  </si>
  <si>
    <t>1.2.20.13</t>
  </si>
  <si>
    <t>Titulos de deuda</t>
  </si>
  <si>
    <t>1.4</t>
  </si>
  <si>
    <t>DEUDORES</t>
  </si>
  <si>
    <t>1.4.16</t>
  </si>
  <si>
    <t>PRESTAMOS GUBERNAMENTALES OTORGADOS</t>
  </si>
  <si>
    <t>1.4.16.43</t>
  </si>
  <si>
    <t>Creditos de tesoreria a las empresas no financieras</t>
  </si>
  <si>
    <t>1.4.16.46</t>
  </si>
  <si>
    <t>Préstamos concedidos al gobierno general</t>
  </si>
  <si>
    <t>1.4.20</t>
  </si>
  <si>
    <t>AVANCES Y ANTICIPOS ENTREGADOS</t>
  </si>
  <si>
    <t>1.4.20.03</t>
  </si>
  <si>
    <t>Anticipos sobre convenios y acuerdos</t>
  </si>
  <si>
    <t>1.4.70</t>
  </si>
  <si>
    <t>OTROS DEUDORES</t>
  </si>
  <si>
    <t>1.4.70.01</t>
  </si>
  <si>
    <t>Intereses de fondos vendidos con compromiso de reventa</t>
  </si>
  <si>
    <t>1.4.70.46</t>
  </si>
  <si>
    <t>Recursos de acreedores reintegrados a tesorerias</t>
  </si>
  <si>
    <t>1.4.70.49</t>
  </si>
  <si>
    <t>Intereses de fondos vendidos ordinarios</t>
  </si>
  <si>
    <t>1.4.70.72</t>
  </si>
  <si>
    <t>Comisiones</t>
  </si>
  <si>
    <t>1.4.70.90</t>
  </si>
  <si>
    <t>Otros deudores</t>
  </si>
  <si>
    <t>2</t>
  </si>
  <si>
    <t>PASIVOS</t>
  </si>
  <si>
    <t>2.3</t>
  </si>
  <si>
    <t>OPERACIONES DE FINANCIAMIENTO E INSTRUMENTOS DERIVADOS</t>
  </si>
  <si>
    <t>2.3.06</t>
  </si>
  <si>
    <t>OPERACIONES DE FINANCIAMIENTO INTERNAS DE CORTO PLAZO</t>
  </si>
  <si>
    <t>2.3.06.02</t>
  </si>
  <si>
    <t>Fondos adquiridos con compromiso de recompra</t>
  </si>
  <si>
    <t>2.3.06.06</t>
  </si>
  <si>
    <t>Creditos de tesoreria</t>
  </si>
  <si>
    <t>2.3.06.12</t>
  </si>
  <si>
    <t>Prestamos del gobierno general</t>
  </si>
  <si>
    <t>2.4</t>
  </si>
  <si>
    <t>CUENTAS POR PAGAR</t>
  </si>
  <si>
    <t>2.4.22</t>
  </si>
  <si>
    <t>INTERESES POR PAGAR</t>
  </si>
  <si>
    <t>2.4.22.01</t>
  </si>
  <si>
    <t>Operaciones de credito publico internas de corto plazo</t>
  </si>
  <si>
    <t>2.4.25</t>
  </si>
  <si>
    <t>ACREEDORES</t>
  </si>
  <si>
    <t>2.4.25.13</t>
  </si>
  <si>
    <t>Saldos a favor de beneficiarios</t>
  </si>
  <si>
    <t>2.4.25.29</t>
  </si>
  <si>
    <t>Cheques no cobrados o por reclamar</t>
  </si>
  <si>
    <t>2.4.45</t>
  </si>
  <si>
    <t>IMPUESTO AL VALOR AGREGADO - IVA</t>
  </si>
  <si>
    <t>2.4.45.06</t>
  </si>
  <si>
    <t>Compra de servicios (db)</t>
  </si>
  <si>
    <t>2.4.53</t>
  </si>
  <si>
    <t>RECURSOS RECIBIDOS EN ADMINISTRACION</t>
  </si>
  <si>
    <t>2.4.53.01</t>
  </si>
  <si>
    <t>En administracion</t>
  </si>
  <si>
    <t>2.4.90</t>
  </si>
  <si>
    <t>OTRAS CUENTAS POR PAGAR</t>
  </si>
  <si>
    <t>2.4.90.13</t>
  </si>
  <si>
    <t>Recursos de acreedores reintegrados por entidades publicas</t>
  </si>
  <si>
    <t>2.9</t>
  </si>
  <si>
    <t>OTROS PASIVOS</t>
  </si>
  <si>
    <t>2.9.05</t>
  </si>
  <si>
    <t>RECAUDOS A FAVOR DE TERCEROS</t>
  </si>
  <si>
    <t>2.9.05.02</t>
  </si>
  <si>
    <t>Impuestos</t>
  </si>
  <si>
    <t>2.9.05.80</t>
  </si>
  <si>
    <t>Recaudos por clasificar</t>
  </si>
  <si>
    <t>2.9.05.90</t>
  </si>
  <si>
    <t>Otros recaudos a favor de terceros</t>
  </si>
  <si>
    <t>3</t>
  </si>
  <si>
    <t>PATRIMONIO</t>
  </si>
  <si>
    <t>3.1</t>
  </si>
  <si>
    <t>HACIENDA PUBLICA</t>
  </si>
  <si>
    <t>3.1.05</t>
  </si>
  <si>
    <t>CAPITAL FISCAL</t>
  </si>
  <si>
    <t>3.1.05.01</t>
  </si>
  <si>
    <t>Nacion</t>
  </si>
  <si>
    <t>4</t>
  </si>
  <si>
    <t>INGRESOS</t>
  </si>
  <si>
    <t>4.7</t>
  </si>
  <si>
    <t>OPERACIONES INTERINSTITUCIONALES</t>
  </si>
  <si>
    <t>4.7.05</t>
  </si>
  <si>
    <t>FONDOS RECIBIDOS</t>
  </si>
  <si>
    <t>4.7.05.08</t>
  </si>
  <si>
    <t>Funcionamiento</t>
  </si>
  <si>
    <t>4.7.05.10</t>
  </si>
  <si>
    <t>Inversión</t>
  </si>
  <si>
    <t>4.7.20</t>
  </si>
  <si>
    <t>OPERACIONES DE ENLACE</t>
  </si>
  <si>
    <t>4.7.20.80</t>
  </si>
  <si>
    <t>Recaudos</t>
  </si>
  <si>
    <t>4.7.22</t>
  </si>
  <si>
    <t>OPERACIONES SIN FLUJO DE EFECTIVO</t>
  </si>
  <si>
    <t>4.7.22.10</t>
  </si>
  <si>
    <t>Pago de obligaciones con títulos</t>
  </si>
  <si>
    <t>4.7.22.90</t>
  </si>
  <si>
    <t>Otras operaciones sin flujo de efectivo</t>
  </si>
  <si>
    <t>4.8</t>
  </si>
  <si>
    <t>OTROS INGRESOS</t>
  </si>
  <si>
    <t>4.8.05</t>
  </si>
  <si>
    <t>FINANCIEROS</t>
  </si>
  <si>
    <t>4.8.05.35</t>
  </si>
  <si>
    <t>Rendimientos sobre depósitos en administración</t>
  </si>
  <si>
    <t>4.8.05.39</t>
  </si>
  <si>
    <t>4.8.05.73</t>
  </si>
  <si>
    <t>Utilidad en negociación de divisas</t>
  </si>
  <si>
    <t>4.8.05.84</t>
  </si>
  <si>
    <t>Utilidad por valoración de las inversiones de administración de líquidez en títulos de deuda</t>
  </si>
  <si>
    <t>4.8.05.86</t>
  </si>
  <si>
    <t>Utilidad por valoración de las inversiones con fines de política en títulos de deuda</t>
  </si>
  <si>
    <t>4.8.06</t>
  </si>
  <si>
    <t>AJUSTE POR DIFERENCIA EN CAMBIO</t>
  </si>
  <si>
    <t>4.8.06.01</t>
  </si>
  <si>
    <t>Efectivo</t>
  </si>
  <si>
    <t>4.8.15</t>
  </si>
  <si>
    <t>AJUSTE DE EJERCICIOS ANTERIORES</t>
  </si>
  <si>
    <t>4.8.15.59</t>
  </si>
  <si>
    <t>Otros ingresos</t>
  </si>
  <si>
    <t>5</t>
  </si>
  <si>
    <t>GASTOS</t>
  </si>
  <si>
    <t>5.7</t>
  </si>
  <si>
    <t>5.7.05</t>
  </si>
  <si>
    <t>FONDOS ENTREGADOS</t>
  </si>
  <si>
    <t>5.7.05.08</t>
  </si>
  <si>
    <t>5.7.05.09</t>
  </si>
  <si>
    <t>Servicio de la deuda</t>
  </si>
  <si>
    <t>5.7.05.10</t>
  </si>
  <si>
    <t>Inversion</t>
  </si>
  <si>
    <t>5.7.20</t>
  </si>
  <si>
    <t>5.7.20.81</t>
  </si>
  <si>
    <t>Devoluciones de ingresos</t>
  </si>
  <si>
    <t>5.7.22</t>
  </si>
  <si>
    <t>5.7.22.10</t>
  </si>
  <si>
    <t>Pago de obligaciones con titulos</t>
  </si>
  <si>
    <t>5.7.22.90</t>
  </si>
  <si>
    <t>5.8</t>
  </si>
  <si>
    <t>OTROS GASTOS</t>
  </si>
  <si>
    <t>5.8.01</t>
  </si>
  <si>
    <t>INTERESES</t>
  </si>
  <si>
    <t>5.8.01.34</t>
  </si>
  <si>
    <t>5.8.01.35</t>
  </si>
  <si>
    <t>Operaciones de credito publico internas de largo plazo</t>
  </si>
  <si>
    <t>5.8.01.45</t>
  </si>
  <si>
    <t>Intereses sobre depositos en administracion</t>
  </si>
  <si>
    <t>5.8.01.90</t>
  </si>
  <si>
    <t>Otros intereses</t>
  </si>
  <si>
    <t>5.8.02</t>
  </si>
  <si>
    <t>COMISIONES</t>
  </si>
  <si>
    <t>5.8.02.38</t>
  </si>
  <si>
    <t>Comisiones y otros gastos bancarios</t>
  </si>
  <si>
    <t>5.8.03</t>
  </si>
  <si>
    <t>5.8.03.01</t>
  </si>
  <si>
    <t>5.8.03.38</t>
  </si>
  <si>
    <t>5.8.15</t>
  </si>
  <si>
    <t>5.8.15.93</t>
  </si>
  <si>
    <t>Otros gastos</t>
  </si>
  <si>
    <t>8</t>
  </si>
  <si>
    <t>CUENTAS DE ORDEN DEUDORAS</t>
  </si>
  <si>
    <t>8.3</t>
  </si>
  <si>
    <t>DEUDORAS DE CONTROL</t>
  </si>
  <si>
    <t>8.3.06</t>
  </si>
  <si>
    <t>BIENES ENTREGADOS EN CUSTODIA</t>
  </si>
  <si>
    <t>8.3.06.01</t>
  </si>
  <si>
    <t>Inversiones</t>
  </si>
  <si>
    <t>8.3.06.90</t>
  </si>
  <si>
    <t>Otros bienes entregados en custodia</t>
  </si>
  <si>
    <t>8.3.47</t>
  </si>
  <si>
    <t>BIENES ENTREGADOS A TERCEROS</t>
  </si>
  <si>
    <t>8.3.47.90</t>
  </si>
  <si>
    <t>Otros bienes entregados a terceros</t>
  </si>
  <si>
    <t>8.3.90</t>
  </si>
  <si>
    <t>OTRAS CUENTAS DEUDORAS DE CONTROL</t>
  </si>
  <si>
    <t>8.3.90.90</t>
  </si>
  <si>
    <t>Otras cuentas deudoras de control</t>
  </si>
  <si>
    <t>8.9</t>
  </si>
  <si>
    <t>DEUDORAS POR CONTRA (CR)</t>
  </si>
  <si>
    <t>8.9.15</t>
  </si>
  <si>
    <t>DEUDORAS DE CONTROL POR CONTRA (CR)</t>
  </si>
  <si>
    <t>8.9.15.02</t>
  </si>
  <si>
    <t>Bienes entregados en custodia</t>
  </si>
  <si>
    <t>8.9.15.18</t>
  </si>
  <si>
    <t>Bienes entregados a terceros</t>
  </si>
  <si>
    <t>8.9.15.90</t>
  </si>
  <si>
    <t>9</t>
  </si>
  <si>
    <t>CUENTAS DE ORDEN ACREEDORAS</t>
  </si>
  <si>
    <t>9.3</t>
  </si>
  <si>
    <t>ACREEDORAS DE CONTROL</t>
  </si>
  <si>
    <t>9.3.06</t>
  </si>
  <si>
    <t>BIENES RECIBIDOS EN CUSTODIA</t>
  </si>
  <si>
    <t>9.3.06.01</t>
  </si>
  <si>
    <t>9.3.46</t>
  </si>
  <si>
    <t>BIENES RECIBIDOS DE TERCEROS</t>
  </si>
  <si>
    <t>9.3.46.01</t>
  </si>
  <si>
    <t>9.9</t>
  </si>
  <si>
    <t>ACREEDORAS POR CONTRA (DB)</t>
  </si>
  <si>
    <t>9.9.15</t>
  </si>
  <si>
    <t>ACREEDORAS DE CONTROL POR CONTRA (DB)</t>
  </si>
  <si>
    <t>9.9.15.02</t>
  </si>
  <si>
    <t>Bienes recibidos en custodia</t>
  </si>
  <si>
    <t>9.9.15.06</t>
  </si>
  <si>
    <t>Bienes recibidos de terceros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</si>
</sst>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A5002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3" fontId="1" fillId="0" borderId="2" xfId="0" applyNumberFormat="1" applyFont="1" applyBorder="1" applyAlignment="1">
      <alignment horizontal="centerContinuous" vertical="center"/>
    </xf>
    <xf numFmtId="4" fontId="1" fillId="0" borderId="2" xfId="0" applyNumberFormat="1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0" xfId="0" applyFont="1"/>
    <xf numFmtId="0" fontId="2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3" fontId="2" fillId="0" borderId="0" xfId="0" applyNumberFormat="1" applyFont="1" applyBorder="1" applyAlignment="1">
      <alignment horizontal="centerContinuous" vertical="center"/>
    </xf>
    <xf numFmtId="4" fontId="2" fillId="0" borderId="0" xfId="0" applyNumberFormat="1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3" fontId="2" fillId="0" borderId="7" xfId="0" applyNumberFormat="1" applyFont="1" applyBorder="1" applyAlignment="1">
      <alignment horizontal="centerContinuous" vertical="center"/>
    </xf>
    <xf numFmtId="4" fontId="2" fillId="0" borderId="7" xfId="0" applyNumberFormat="1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4" fontId="3" fillId="2" borderId="9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Border="1" applyAlignment="1"/>
    <xf numFmtId="49" fontId="4" fillId="0" borderId="11" xfId="0" applyNumberFormat="1" applyFont="1" applyBorder="1" applyAlignment="1"/>
    <xf numFmtId="4" fontId="4" fillId="0" borderId="11" xfId="0" applyNumberFormat="1" applyFont="1" applyBorder="1" applyAlignment="1">
      <alignment horizontal="right" wrapText="1"/>
    </xf>
    <xf numFmtId="4" fontId="4" fillId="0" borderId="12" xfId="0" applyNumberFormat="1" applyFont="1" applyBorder="1" applyAlignment="1">
      <alignment horizontal="right" wrapText="1"/>
    </xf>
    <xf numFmtId="4" fontId="5" fillId="0" borderId="0" xfId="0" applyNumberFormat="1" applyFont="1" applyBorder="1" applyAlignment="1">
      <alignment horizontal="right" wrapText="1"/>
    </xf>
    <xf numFmtId="4" fontId="4" fillId="0" borderId="0" xfId="0" applyNumberFormat="1" applyFont="1" applyBorder="1" applyAlignment="1">
      <alignment horizontal="right" wrapText="1"/>
    </xf>
    <xf numFmtId="49" fontId="4" fillId="0" borderId="13" xfId="0" applyNumberFormat="1" applyFont="1" applyBorder="1" applyAlignment="1"/>
    <xf numFmtId="49" fontId="4" fillId="0" borderId="14" xfId="0" applyNumberFormat="1" applyFont="1" applyBorder="1" applyAlignment="1"/>
    <xf numFmtId="4" fontId="4" fillId="0" borderId="14" xfId="0" applyNumberFormat="1" applyFont="1" applyBorder="1" applyAlignment="1">
      <alignment horizontal="right" wrapText="1"/>
    </xf>
    <xf numFmtId="49" fontId="0" fillId="0" borderId="13" xfId="0" applyNumberFormat="1" applyBorder="1" applyAlignment="1"/>
    <xf numFmtId="49" fontId="0" fillId="0" borderId="14" xfId="0" applyNumberFormat="1" applyBorder="1" applyAlignment="1"/>
    <xf numFmtId="4" fontId="0" fillId="0" borderId="14" xfId="0" applyNumberFormat="1" applyBorder="1" applyAlignment="1">
      <alignment horizontal="right" wrapText="1"/>
    </xf>
    <xf numFmtId="4" fontId="0" fillId="0" borderId="15" xfId="0" applyNumberFormat="1" applyBorder="1" applyAlignment="1">
      <alignment horizontal="right" wrapText="1"/>
    </xf>
    <xf numFmtId="4" fontId="4" fillId="0" borderId="15" xfId="0" applyNumberFormat="1" applyFont="1" applyBorder="1" applyAlignment="1">
      <alignment horizontal="right" wrapText="1"/>
    </xf>
    <xf numFmtId="4" fontId="6" fillId="0" borderId="0" xfId="0" applyNumberFormat="1" applyFont="1"/>
    <xf numFmtId="49" fontId="0" fillId="0" borderId="16" xfId="0" applyNumberFormat="1" applyBorder="1" applyAlignment="1"/>
    <xf numFmtId="49" fontId="0" fillId="0" borderId="17" xfId="0" applyNumberFormat="1" applyBorder="1" applyAlignment="1"/>
    <xf numFmtId="4" fontId="0" fillId="0" borderId="17" xfId="0" applyNumberFormat="1" applyBorder="1" applyAlignment="1">
      <alignment horizontal="right" wrapText="1"/>
    </xf>
    <xf numFmtId="4" fontId="0" fillId="0" borderId="18" xfId="0" applyNumberFormat="1" applyBorder="1" applyAlignment="1">
      <alignment horizontal="right" wrapText="1"/>
    </xf>
    <xf numFmtId="4" fontId="0" fillId="0" borderId="0" xfId="0" applyNumberFormat="1"/>
    <xf numFmtId="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tabSelected="1" zoomScale="98" zoomScaleNormal="98" workbookViewId="0">
      <pane xSplit="2" ySplit="9" topLeftCell="C100" activePane="bottomRight" state="frozen"/>
      <selection pane="topRight" activeCell="C1" sqref="C1"/>
      <selection pane="bottomLeft" activeCell="A10" sqref="A10"/>
      <selection pane="bottomRight" activeCell="B111" sqref="B111"/>
    </sheetView>
  </sheetViews>
  <sheetFormatPr baseColWidth="10" defaultRowHeight="15" x14ac:dyDescent="0.25"/>
  <cols>
    <col min="1" max="1" width="15" customWidth="1"/>
    <col min="2" max="2" width="19.7109375" customWidth="1"/>
    <col min="3" max="3" width="23.140625" bestFit="1" customWidth="1"/>
    <col min="4" max="5" width="24.140625" style="40" bestFit="1" customWidth="1"/>
    <col min="6" max="6" width="23.140625" style="40" bestFit="1" customWidth="1"/>
    <col min="7" max="7" width="20.42578125" style="40" bestFit="1" customWidth="1"/>
    <col min="8" max="8" width="21.42578125" bestFit="1" customWidth="1"/>
    <col min="9" max="9" width="8.7109375" customWidth="1"/>
    <col min="10" max="10" width="8.7109375" style="34" customWidth="1"/>
    <col min="11" max="11" width="23.5703125" style="34" customWidth="1"/>
  </cols>
  <sheetData>
    <row r="1" spans="1:11" s="6" customFormat="1" x14ac:dyDescent="0.25">
      <c r="A1" s="1" t="s">
        <v>0</v>
      </c>
      <c r="B1" s="2"/>
      <c r="C1" s="3"/>
      <c r="D1" s="3"/>
      <c r="E1" s="4"/>
      <c r="F1" s="4"/>
      <c r="G1" s="4"/>
      <c r="H1" s="5"/>
    </row>
    <row r="2" spans="1:11" s="6" customFormat="1" x14ac:dyDescent="0.25">
      <c r="A2" s="7" t="s">
        <v>1</v>
      </c>
      <c r="B2" s="8"/>
      <c r="C2" s="9"/>
      <c r="D2" s="9"/>
      <c r="E2" s="10"/>
      <c r="F2" s="10"/>
      <c r="G2" s="10"/>
      <c r="H2" s="11"/>
    </row>
    <row r="3" spans="1:11" s="6" customFormat="1" x14ac:dyDescent="0.25">
      <c r="A3" s="7"/>
      <c r="B3" s="8"/>
      <c r="C3" s="9"/>
      <c r="D3" s="9"/>
      <c r="E3" s="10"/>
      <c r="F3" s="10"/>
      <c r="G3" s="10"/>
      <c r="H3" s="11"/>
    </row>
    <row r="4" spans="1:11" s="6" customFormat="1" x14ac:dyDescent="0.25">
      <c r="A4" s="7" t="s">
        <v>2</v>
      </c>
      <c r="B4" s="8"/>
      <c r="C4" s="9"/>
      <c r="D4" s="9"/>
      <c r="E4" s="10"/>
      <c r="F4" s="10"/>
      <c r="G4" s="10"/>
      <c r="H4" s="11"/>
    </row>
    <row r="5" spans="1:11" s="6" customFormat="1" x14ac:dyDescent="0.25">
      <c r="A5" s="7" t="s">
        <v>3</v>
      </c>
      <c r="B5" s="8"/>
      <c r="C5" s="9"/>
      <c r="D5" s="9"/>
      <c r="E5" s="10"/>
      <c r="F5" s="10"/>
      <c r="G5" s="10"/>
      <c r="H5" s="11"/>
    </row>
    <row r="6" spans="1:11" s="6" customFormat="1" x14ac:dyDescent="0.25">
      <c r="A6" s="7"/>
      <c r="B6" s="8"/>
      <c r="C6" s="9"/>
      <c r="D6" s="9"/>
      <c r="E6" s="10"/>
      <c r="F6" s="10"/>
      <c r="G6" s="10"/>
      <c r="H6" s="11"/>
    </row>
    <row r="7" spans="1:11" s="6" customFormat="1" x14ac:dyDescent="0.25">
      <c r="A7" s="7" t="s">
        <v>4</v>
      </c>
      <c r="B7" s="8"/>
      <c r="C7" s="9"/>
      <c r="D7" s="9"/>
      <c r="E7" s="10"/>
      <c r="F7" s="10"/>
      <c r="G7" s="10"/>
      <c r="H7" s="11"/>
    </row>
    <row r="8" spans="1:11" s="6" customFormat="1" ht="15.75" thickBot="1" x14ac:dyDescent="0.3">
      <c r="A8" s="12"/>
      <c r="B8" s="13"/>
      <c r="C8" s="14"/>
      <c r="D8" s="14"/>
      <c r="E8" s="15"/>
      <c r="F8" s="15"/>
      <c r="G8" s="15"/>
      <c r="H8" s="16"/>
    </row>
    <row r="9" spans="1:11" s="6" customFormat="1" ht="15.75" thickBot="1" x14ac:dyDescent="0.3">
      <c r="A9" s="17" t="s">
        <v>5</v>
      </c>
      <c r="B9" s="17" t="s">
        <v>6</v>
      </c>
      <c r="C9" s="18" t="s">
        <v>7</v>
      </c>
      <c r="D9" s="18" t="s">
        <v>8</v>
      </c>
      <c r="E9" s="18" t="s">
        <v>9</v>
      </c>
      <c r="F9" s="18" t="s">
        <v>10</v>
      </c>
      <c r="G9" s="19" t="s">
        <v>11</v>
      </c>
      <c r="H9" s="18" t="s">
        <v>12</v>
      </c>
    </row>
    <row r="10" spans="1:11" x14ac:dyDescent="0.25">
      <c r="A10" s="20" t="s">
        <v>13</v>
      </c>
      <c r="B10" s="21" t="s">
        <v>14</v>
      </c>
      <c r="C10" s="22">
        <f t="shared" ref="C10:H10" si="0">+C11+C22+C30</f>
        <v>32818143635935</v>
      </c>
      <c r="D10" s="22">
        <f t="shared" si="0"/>
        <v>4023373234378936</v>
      </c>
      <c r="E10" s="22">
        <f t="shared" si="0"/>
        <v>4011966434417943</v>
      </c>
      <c r="F10" s="22">
        <f t="shared" si="0"/>
        <v>44224943596928</v>
      </c>
      <c r="G10" s="22">
        <f t="shared" si="0"/>
        <v>44224943596928</v>
      </c>
      <c r="H10" s="23">
        <f t="shared" si="0"/>
        <v>0</v>
      </c>
      <c r="I10" s="24">
        <f>+C10+D10-E10-F10</f>
        <v>0</v>
      </c>
      <c r="J10" s="24">
        <f>+F10-G10-H10</f>
        <v>0</v>
      </c>
      <c r="K10" s="25"/>
    </row>
    <row r="11" spans="1:11" x14ac:dyDescent="0.25">
      <c r="A11" s="26" t="s">
        <v>15</v>
      </c>
      <c r="B11" s="27" t="s">
        <v>16</v>
      </c>
      <c r="C11" s="28">
        <f>+C12+C14+C18+C20</f>
        <v>23886980041523</v>
      </c>
      <c r="D11" s="28">
        <f t="shared" ref="D11:H11" si="1">+D12+D14+D18+D20</f>
        <v>4000397239513938</v>
      </c>
      <c r="E11" s="28">
        <f t="shared" si="1"/>
        <v>3988208200244065</v>
      </c>
      <c r="F11" s="28">
        <f t="shared" si="1"/>
        <v>36076019311396</v>
      </c>
      <c r="G11" s="28">
        <f t="shared" si="1"/>
        <v>36076019311396</v>
      </c>
      <c r="H11" s="28">
        <f t="shared" si="1"/>
        <v>0</v>
      </c>
      <c r="I11" s="24">
        <f t="shared" ref="I11" si="2">+C11+D11-E11-F11</f>
        <v>0</v>
      </c>
      <c r="J11" s="24">
        <f t="shared" ref="J11" si="3">+F11-G11-H11</f>
        <v>0</v>
      </c>
      <c r="K11" s="25"/>
    </row>
    <row r="12" spans="1:11" x14ac:dyDescent="0.25">
      <c r="A12" s="26" t="s">
        <v>17</v>
      </c>
      <c r="B12" s="27" t="s">
        <v>18</v>
      </c>
      <c r="C12" s="28">
        <f>SUM(C13)</f>
        <v>0</v>
      </c>
      <c r="D12" s="28">
        <f t="shared" ref="D12:H12" si="4">SUM(D13)</f>
        <v>24634345000</v>
      </c>
      <c r="E12" s="28">
        <f t="shared" si="4"/>
        <v>24634345000</v>
      </c>
      <c r="F12" s="28">
        <f t="shared" si="4"/>
        <v>0</v>
      </c>
      <c r="G12" s="28">
        <f t="shared" si="4"/>
        <v>0</v>
      </c>
      <c r="H12" s="28">
        <f t="shared" si="4"/>
        <v>0</v>
      </c>
      <c r="I12" s="24">
        <f t="shared" ref="I12:I39" si="5">+C14+D14-E14-F14</f>
        <v>0</v>
      </c>
      <c r="J12" s="24">
        <f t="shared" ref="J12:J75" si="6">+F14-G14-H14</f>
        <v>0</v>
      </c>
      <c r="K12" s="25"/>
    </row>
    <row r="13" spans="1:11" x14ac:dyDescent="0.25">
      <c r="A13" s="29" t="s">
        <v>19</v>
      </c>
      <c r="B13" s="30" t="s">
        <v>20</v>
      </c>
      <c r="C13" s="31">
        <v>0</v>
      </c>
      <c r="D13" s="31">
        <v>24634345000</v>
      </c>
      <c r="E13" s="31">
        <v>24634345000</v>
      </c>
      <c r="F13" s="31">
        <v>0</v>
      </c>
      <c r="G13" s="31">
        <v>0</v>
      </c>
      <c r="H13" s="32">
        <v>0</v>
      </c>
      <c r="I13" s="24">
        <f t="shared" si="5"/>
        <v>0</v>
      </c>
      <c r="J13" s="24">
        <f t="shared" si="6"/>
        <v>0</v>
      </c>
      <c r="K13" s="25"/>
    </row>
    <row r="14" spans="1:11" x14ac:dyDescent="0.25">
      <c r="A14" s="26" t="s">
        <v>21</v>
      </c>
      <c r="B14" s="27" t="s">
        <v>22</v>
      </c>
      <c r="C14" s="28">
        <f>SUM(C15:C17)</f>
        <v>23886980041523</v>
      </c>
      <c r="D14" s="28">
        <f t="shared" ref="D14:F14" si="7">SUM(D15:D17)</f>
        <v>3996505631622560</v>
      </c>
      <c r="E14" s="28">
        <f t="shared" si="7"/>
        <v>3984485042604687</v>
      </c>
      <c r="F14" s="28">
        <f t="shared" si="7"/>
        <v>35907569059396</v>
      </c>
      <c r="G14" s="28">
        <f>SUM(G15:G17)</f>
        <v>35907569059396</v>
      </c>
      <c r="H14" s="33">
        <f t="shared" ref="H14" si="8">SUM(H15:H17)</f>
        <v>0</v>
      </c>
      <c r="I14" s="24">
        <f t="shared" si="5"/>
        <v>0</v>
      </c>
      <c r="J14" s="24">
        <f t="shared" si="6"/>
        <v>0</v>
      </c>
      <c r="K14" s="25"/>
    </row>
    <row r="15" spans="1:11" x14ac:dyDescent="0.25">
      <c r="A15" s="29" t="s">
        <v>23</v>
      </c>
      <c r="B15" s="30" t="s">
        <v>24</v>
      </c>
      <c r="C15" s="31">
        <v>2917762413303</v>
      </c>
      <c r="D15" s="31">
        <v>2055949906777960</v>
      </c>
      <c r="E15" s="31">
        <v>2054721100479140</v>
      </c>
      <c r="F15" s="31">
        <f>+C15+D15-E15</f>
        <v>4146568712123</v>
      </c>
      <c r="G15" s="31">
        <v>4146568712123</v>
      </c>
      <c r="H15" s="32">
        <v>0</v>
      </c>
      <c r="I15" s="24">
        <f t="shared" si="5"/>
        <v>0</v>
      </c>
      <c r="J15" s="24">
        <f t="shared" si="6"/>
        <v>0</v>
      </c>
      <c r="K15" s="25"/>
    </row>
    <row r="16" spans="1:11" x14ac:dyDescent="0.25">
      <c r="A16" s="29" t="s">
        <v>25</v>
      </c>
      <c r="B16" s="30" t="s">
        <v>26</v>
      </c>
      <c r="C16" s="31">
        <v>932761135656</v>
      </c>
      <c r="D16" s="31">
        <v>10762615782280</v>
      </c>
      <c r="E16" s="31">
        <v>6939225702177</v>
      </c>
      <c r="F16" s="31">
        <v>4756151215759</v>
      </c>
      <c r="G16" s="31">
        <v>4756151215759</v>
      </c>
      <c r="H16" s="32">
        <v>0</v>
      </c>
      <c r="I16" s="24">
        <f t="shared" si="5"/>
        <v>0</v>
      </c>
      <c r="J16" s="24">
        <f t="shared" si="6"/>
        <v>0</v>
      </c>
      <c r="K16" s="25"/>
    </row>
    <row r="17" spans="1:11" x14ac:dyDescent="0.25">
      <c r="A17" s="29" t="s">
        <v>27</v>
      </c>
      <c r="B17" s="30" t="s">
        <v>28</v>
      </c>
      <c r="C17" s="31">
        <v>20036456492564</v>
      </c>
      <c r="D17" s="31">
        <v>1929793109062320</v>
      </c>
      <c r="E17" s="31">
        <v>1922824716423370</v>
      </c>
      <c r="F17" s="31">
        <f>+C17+D17-E17</f>
        <v>27004849131514</v>
      </c>
      <c r="G17" s="31">
        <v>27004849131514</v>
      </c>
      <c r="H17" s="32">
        <v>0</v>
      </c>
      <c r="I17" s="24">
        <f t="shared" si="5"/>
        <v>0</v>
      </c>
      <c r="J17" s="24">
        <f t="shared" si="6"/>
        <v>0</v>
      </c>
      <c r="K17" s="25"/>
    </row>
    <row r="18" spans="1:11" x14ac:dyDescent="0.25">
      <c r="A18" s="26" t="s">
        <v>29</v>
      </c>
      <c r="B18" s="27" t="s">
        <v>30</v>
      </c>
      <c r="C18" s="28">
        <f>SUM(C19)</f>
        <v>0</v>
      </c>
      <c r="D18" s="28">
        <f t="shared" ref="D18:H18" si="9">SUM(D19)</f>
        <v>176516573</v>
      </c>
      <c r="E18" s="28">
        <f t="shared" si="9"/>
        <v>176516573</v>
      </c>
      <c r="F18" s="28">
        <f t="shared" si="9"/>
        <v>0</v>
      </c>
      <c r="G18" s="28">
        <f t="shared" si="9"/>
        <v>0</v>
      </c>
      <c r="H18" s="33">
        <f t="shared" si="9"/>
        <v>0</v>
      </c>
      <c r="I18" s="24">
        <f t="shared" si="5"/>
        <v>0</v>
      </c>
      <c r="J18" s="24">
        <f t="shared" si="6"/>
        <v>0</v>
      </c>
      <c r="K18" s="25"/>
    </row>
    <row r="19" spans="1:11" x14ac:dyDescent="0.25">
      <c r="A19" s="29" t="s">
        <v>31</v>
      </c>
      <c r="B19" s="30" t="s">
        <v>32</v>
      </c>
      <c r="C19" s="31">
        <v>0</v>
      </c>
      <c r="D19" s="31">
        <v>176516573</v>
      </c>
      <c r="E19" s="31">
        <v>176516573</v>
      </c>
      <c r="F19" s="31">
        <v>0</v>
      </c>
      <c r="G19" s="31">
        <v>0</v>
      </c>
      <c r="H19" s="32">
        <v>0</v>
      </c>
      <c r="I19" s="24">
        <f t="shared" si="5"/>
        <v>0</v>
      </c>
      <c r="J19" s="24">
        <f t="shared" si="6"/>
        <v>0</v>
      </c>
      <c r="K19" s="25"/>
    </row>
    <row r="20" spans="1:11" x14ac:dyDescent="0.25">
      <c r="A20" s="26" t="s">
        <v>33</v>
      </c>
      <c r="B20" s="27" t="s">
        <v>34</v>
      </c>
      <c r="C20" s="28">
        <f>SUM(C21)</f>
        <v>0</v>
      </c>
      <c r="D20" s="28">
        <f t="shared" ref="D20:H20" si="10">SUM(D21)</f>
        <v>3866797029805</v>
      </c>
      <c r="E20" s="28">
        <f t="shared" si="10"/>
        <v>3698346777805</v>
      </c>
      <c r="F20" s="28">
        <f t="shared" si="10"/>
        <v>168450252000</v>
      </c>
      <c r="G20" s="28">
        <f t="shared" si="10"/>
        <v>168450252000</v>
      </c>
      <c r="H20" s="33">
        <f t="shared" si="10"/>
        <v>0</v>
      </c>
      <c r="I20" s="24">
        <f t="shared" si="5"/>
        <v>0</v>
      </c>
      <c r="J20" s="24">
        <f t="shared" si="6"/>
        <v>0</v>
      </c>
      <c r="K20" s="25"/>
    </row>
    <row r="21" spans="1:11" x14ac:dyDescent="0.25">
      <c r="A21" s="29" t="s">
        <v>35</v>
      </c>
      <c r="B21" s="30" t="s">
        <v>36</v>
      </c>
      <c r="C21" s="31">
        <v>0</v>
      </c>
      <c r="D21" s="31">
        <v>3866797029805</v>
      </c>
      <c r="E21" s="31">
        <v>3698346777805</v>
      </c>
      <c r="F21" s="31">
        <v>168450252000</v>
      </c>
      <c r="G21" s="31">
        <v>168450252000</v>
      </c>
      <c r="H21" s="32">
        <v>0</v>
      </c>
      <c r="I21" s="24">
        <f t="shared" si="5"/>
        <v>0</v>
      </c>
      <c r="J21" s="24">
        <f t="shared" si="6"/>
        <v>0</v>
      </c>
      <c r="K21" s="25"/>
    </row>
    <row r="22" spans="1:11" x14ac:dyDescent="0.25">
      <c r="A22" s="26" t="s">
        <v>37</v>
      </c>
      <c r="B22" s="27" t="s">
        <v>38</v>
      </c>
      <c r="C22" s="28">
        <f>+C23+C25+C28</f>
        <v>8076508620092</v>
      </c>
      <c r="D22" s="28">
        <f t="shared" ref="D22:H22" si="11">+D23+D25+D28</f>
        <v>21179750091456</v>
      </c>
      <c r="E22" s="28">
        <f t="shared" si="11"/>
        <v>22175945202313</v>
      </c>
      <c r="F22" s="28">
        <f t="shared" si="11"/>
        <v>7080313509235</v>
      </c>
      <c r="G22" s="28">
        <f t="shared" si="11"/>
        <v>7080313509235</v>
      </c>
      <c r="H22" s="33">
        <f t="shared" si="11"/>
        <v>0</v>
      </c>
      <c r="I22" s="24">
        <f t="shared" si="5"/>
        <v>0</v>
      </c>
      <c r="J22" s="24">
        <f t="shared" si="6"/>
        <v>0</v>
      </c>
      <c r="K22" s="25"/>
    </row>
    <row r="23" spans="1:11" x14ac:dyDescent="0.25">
      <c r="A23" s="26" t="s">
        <v>39</v>
      </c>
      <c r="B23" s="27" t="s">
        <v>40</v>
      </c>
      <c r="C23" s="28">
        <f>SUM(C24)</f>
        <v>5563400565138</v>
      </c>
      <c r="D23" s="28">
        <f t="shared" ref="D23:H23" si="12">SUM(D24)</f>
        <v>18790995737354</v>
      </c>
      <c r="E23" s="28">
        <f t="shared" si="12"/>
        <v>19916286844255</v>
      </c>
      <c r="F23" s="28">
        <f t="shared" si="12"/>
        <v>4438109458237</v>
      </c>
      <c r="G23" s="28">
        <f t="shared" si="12"/>
        <v>4438109458237</v>
      </c>
      <c r="H23" s="33">
        <f t="shared" si="12"/>
        <v>0</v>
      </c>
      <c r="I23" s="24">
        <f t="shared" si="5"/>
        <v>0</v>
      </c>
      <c r="J23" s="24">
        <f t="shared" si="6"/>
        <v>0</v>
      </c>
      <c r="K23" s="25"/>
    </row>
    <row r="24" spans="1:11" x14ac:dyDescent="0.25">
      <c r="A24" s="29" t="s">
        <v>41</v>
      </c>
      <c r="B24" s="30" t="s">
        <v>42</v>
      </c>
      <c r="C24" s="31">
        <v>5563400565138</v>
      </c>
      <c r="D24" s="31">
        <v>18790995737354</v>
      </c>
      <c r="E24" s="31">
        <v>19916286844255</v>
      </c>
      <c r="F24" s="31">
        <v>4438109458237</v>
      </c>
      <c r="G24" s="31">
        <v>4438109458237</v>
      </c>
      <c r="H24" s="32">
        <v>0</v>
      </c>
      <c r="I24" s="24">
        <f t="shared" si="5"/>
        <v>0</v>
      </c>
      <c r="J24" s="24">
        <f t="shared" si="6"/>
        <v>0</v>
      </c>
      <c r="K24" s="25"/>
    </row>
    <row r="25" spans="1:11" x14ac:dyDescent="0.25">
      <c r="A25" s="26" t="s">
        <v>43</v>
      </c>
      <c r="B25" s="27" t="s">
        <v>44</v>
      </c>
      <c r="C25" s="28">
        <f>SUM(C26:C27)</f>
        <v>2504635240954</v>
      </c>
      <c r="D25" s="28">
        <f t="shared" ref="D25:H25" si="13">SUM(D26:D27)</f>
        <v>236488752831</v>
      </c>
      <c r="E25" s="28">
        <f t="shared" si="13"/>
        <v>184641456886</v>
      </c>
      <c r="F25" s="28">
        <f t="shared" si="13"/>
        <v>2556482536899</v>
      </c>
      <c r="G25" s="28">
        <f t="shared" si="13"/>
        <v>2556482536899</v>
      </c>
      <c r="H25" s="33">
        <f t="shared" si="13"/>
        <v>0</v>
      </c>
      <c r="I25" s="24">
        <f t="shared" si="5"/>
        <v>0</v>
      </c>
      <c r="J25" s="24">
        <f t="shared" si="6"/>
        <v>0</v>
      </c>
      <c r="K25" s="25"/>
    </row>
    <row r="26" spans="1:11" x14ac:dyDescent="0.25">
      <c r="A26" s="29" t="s">
        <v>45</v>
      </c>
      <c r="B26" s="30" t="s">
        <v>46</v>
      </c>
      <c r="C26" s="31">
        <v>14060968</v>
      </c>
      <c r="D26" s="31">
        <v>99089212263</v>
      </c>
      <c r="E26" s="31">
        <v>98676781430</v>
      </c>
      <c r="F26" s="31">
        <v>426491801</v>
      </c>
      <c r="G26" s="31">
        <v>426491801</v>
      </c>
      <c r="H26" s="32">
        <v>0</v>
      </c>
      <c r="I26" s="24">
        <f t="shared" si="5"/>
        <v>0</v>
      </c>
      <c r="J26" s="24">
        <f t="shared" si="6"/>
        <v>0</v>
      </c>
      <c r="K26" s="25"/>
    </row>
    <row r="27" spans="1:11" x14ac:dyDescent="0.25">
      <c r="A27" s="29" t="s">
        <v>47</v>
      </c>
      <c r="B27" s="30" t="s">
        <v>48</v>
      </c>
      <c r="C27" s="31">
        <v>2504621179986</v>
      </c>
      <c r="D27" s="31">
        <v>137399540568</v>
      </c>
      <c r="E27" s="31">
        <v>85964675456</v>
      </c>
      <c r="F27" s="31">
        <v>2556056045098</v>
      </c>
      <c r="G27" s="31">
        <v>2556056045098</v>
      </c>
      <c r="H27" s="32">
        <v>0</v>
      </c>
      <c r="I27" s="24">
        <f t="shared" si="5"/>
        <v>0</v>
      </c>
      <c r="J27" s="24">
        <f t="shared" si="6"/>
        <v>0</v>
      </c>
      <c r="K27" s="25"/>
    </row>
    <row r="28" spans="1:11" x14ac:dyDescent="0.25">
      <c r="A28" s="26" t="s">
        <v>49</v>
      </c>
      <c r="B28" s="27" t="s">
        <v>50</v>
      </c>
      <c r="C28" s="28">
        <f>SUM(C29)</f>
        <v>8472814000</v>
      </c>
      <c r="D28" s="28">
        <f t="shared" ref="D28:H28" si="14">SUM(D29)</f>
        <v>2152265601271</v>
      </c>
      <c r="E28" s="28">
        <f t="shared" si="14"/>
        <v>2075016901172</v>
      </c>
      <c r="F28" s="28">
        <f t="shared" si="14"/>
        <v>85721514099</v>
      </c>
      <c r="G28" s="28">
        <f t="shared" si="14"/>
        <v>85721514099</v>
      </c>
      <c r="H28" s="33">
        <f t="shared" si="14"/>
        <v>0</v>
      </c>
      <c r="I28" s="24">
        <f t="shared" si="5"/>
        <v>0</v>
      </c>
      <c r="J28" s="24">
        <f t="shared" si="6"/>
        <v>0</v>
      </c>
      <c r="K28" s="25"/>
    </row>
    <row r="29" spans="1:11" x14ac:dyDescent="0.25">
      <c r="A29" s="29" t="s">
        <v>51</v>
      </c>
      <c r="B29" s="30" t="s">
        <v>52</v>
      </c>
      <c r="C29" s="31">
        <v>8472814000</v>
      </c>
      <c r="D29" s="31">
        <v>2152265601271</v>
      </c>
      <c r="E29" s="31">
        <v>2075016901172</v>
      </c>
      <c r="F29" s="31">
        <v>85721514099</v>
      </c>
      <c r="G29" s="31">
        <v>85721514099</v>
      </c>
      <c r="H29" s="32">
        <v>0</v>
      </c>
      <c r="I29" s="24">
        <f t="shared" si="5"/>
        <v>0</v>
      </c>
      <c r="J29" s="24">
        <f t="shared" si="6"/>
        <v>0</v>
      </c>
      <c r="K29" s="25"/>
    </row>
    <row r="30" spans="1:11" x14ac:dyDescent="0.25">
      <c r="A30" s="26" t="s">
        <v>53</v>
      </c>
      <c r="B30" s="27" t="s">
        <v>54</v>
      </c>
      <c r="C30" s="28">
        <f>+C31+C34+C36</f>
        <v>854654974320</v>
      </c>
      <c r="D30" s="28">
        <f t="shared" ref="D30:H30" si="15">+D31+D34+D36</f>
        <v>1796244773542</v>
      </c>
      <c r="E30" s="28">
        <f t="shared" si="15"/>
        <v>1582288971565</v>
      </c>
      <c r="F30" s="28">
        <f t="shared" si="15"/>
        <v>1068610776297</v>
      </c>
      <c r="G30" s="28">
        <f t="shared" si="15"/>
        <v>1068610776297</v>
      </c>
      <c r="H30" s="33">
        <f t="shared" si="15"/>
        <v>0</v>
      </c>
      <c r="I30" s="24">
        <f t="shared" si="5"/>
        <v>0</v>
      </c>
      <c r="J30" s="24">
        <f t="shared" si="6"/>
        <v>0</v>
      </c>
      <c r="K30" s="25"/>
    </row>
    <row r="31" spans="1:11" x14ac:dyDescent="0.25">
      <c r="A31" s="26" t="s">
        <v>55</v>
      </c>
      <c r="B31" s="27" t="s">
        <v>56</v>
      </c>
      <c r="C31" s="28">
        <f>SUM(C32:C33)</f>
        <v>720829547319</v>
      </c>
      <c r="D31" s="28">
        <f t="shared" ref="D31:H31" si="16">SUM(D32:D33)</f>
        <v>0</v>
      </c>
      <c r="E31" s="28">
        <f t="shared" si="16"/>
        <v>0</v>
      </c>
      <c r="F31" s="28">
        <f t="shared" si="16"/>
        <v>720829547319</v>
      </c>
      <c r="G31" s="28">
        <f t="shared" si="16"/>
        <v>720829547319</v>
      </c>
      <c r="H31" s="33">
        <f t="shared" si="16"/>
        <v>0</v>
      </c>
      <c r="I31" s="24">
        <f t="shared" si="5"/>
        <v>0</v>
      </c>
      <c r="J31" s="24">
        <f t="shared" si="6"/>
        <v>0</v>
      </c>
      <c r="K31" s="25"/>
    </row>
    <row r="32" spans="1:11" x14ac:dyDescent="0.25">
      <c r="A32" s="29" t="s">
        <v>57</v>
      </c>
      <c r="B32" s="30" t="s">
        <v>58</v>
      </c>
      <c r="C32" s="31">
        <v>711557952172</v>
      </c>
      <c r="D32" s="31">
        <v>0</v>
      </c>
      <c r="E32" s="31">
        <v>0</v>
      </c>
      <c r="F32" s="31">
        <v>711557952172</v>
      </c>
      <c r="G32" s="31">
        <v>711557952172</v>
      </c>
      <c r="H32" s="32">
        <v>0</v>
      </c>
      <c r="I32" s="24">
        <f t="shared" si="5"/>
        <v>0</v>
      </c>
      <c r="J32" s="24">
        <f t="shared" si="6"/>
        <v>0</v>
      </c>
      <c r="K32" s="25"/>
    </row>
    <row r="33" spans="1:11" x14ac:dyDescent="0.25">
      <c r="A33" s="29" t="s">
        <v>59</v>
      </c>
      <c r="B33" s="30" t="s">
        <v>60</v>
      </c>
      <c r="C33" s="31">
        <v>9271595147</v>
      </c>
      <c r="D33" s="31">
        <v>0</v>
      </c>
      <c r="E33" s="31">
        <v>0</v>
      </c>
      <c r="F33" s="31">
        <v>9271595147</v>
      </c>
      <c r="G33" s="31">
        <v>9271595147</v>
      </c>
      <c r="H33" s="32">
        <v>0</v>
      </c>
      <c r="I33" s="24">
        <f t="shared" si="5"/>
        <v>0</v>
      </c>
      <c r="J33" s="24">
        <f t="shared" si="6"/>
        <v>0</v>
      </c>
      <c r="K33" s="25"/>
    </row>
    <row r="34" spans="1:11" x14ac:dyDescent="0.25">
      <c r="A34" s="26" t="s">
        <v>61</v>
      </c>
      <c r="B34" s="27" t="s">
        <v>62</v>
      </c>
      <c r="C34" s="28">
        <f>SUM(C35)</f>
        <v>0</v>
      </c>
      <c r="D34" s="28">
        <f t="shared" ref="D34:H34" si="17">SUM(D35)</f>
        <v>610000000000</v>
      </c>
      <c r="E34" s="28">
        <f t="shared" si="17"/>
        <v>610000000000</v>
      </c>
      <c r="F34" s="28">
        <f t="shared" si="17"/>
        <v>0</v>
      </c>
      <c r="G34" s="28">
        <f t="shared" si="17"/>
        <v>0</v>
      </c>
      <c r="H34" s="33">
        <f t="shared" si="17"/>
        <v>0</v>
      </c>
      <c r="I34" s="24">
        <f t="shared" si="5"/>
        <v>0</v>
      </c>
      <c r="J34" s="24">
        <f t="shared" si="6"/>
        <v>0</v>
      </c>
      <c r="K34" s="25"/>
    </row>
    <row r="35" spans="1:11" x14ac:dyDescent="0.25">
      <c r="A35" s="29" t="s">
        <v>63</v>
      </c>
      <c r="B35" s="30" t="s">
        <v>64</v>
      </c>
      <c r="C35" s="31">
        <v>0</v>
      </c>
      <c r="D35" s="31">
        <v>610000000000</v>
      </c>
      <c r="E35" s="31">
        <v>610000000000</v>
      </c>
      <c r="F35" s="31">
        <v>0</v>
      </c>
      <c r="G35" s="31">
        <v>0</v>
      </c>
      <c r="H35" s="32">
        <v>0</v>
      </c>
      <c r="I35" s="24">
        <f t="shared" si="5"/>
        <v>0</v>
      </c>
      <c r="J35" s="24">
        <f t="shared" si="6"/>
        <v>0</v>
      </c>
      <c r="K35" s="25"/>
    </row>
    <row r="36" spans="1:11" x14ac:dyDescent="0.25">
      <c r="A36" s="26" t="s">
        <v>65</v>
      </c>
      <c r="B36" s="27" t="s">
        <v>66</v>
      </c>
      <c r="C36" s="28">
        <f>SUM(C37:C41)</f>
        <v>133825427001</v>
      </c>
      <c r="D36" s="28">
        <f t="shared" ref="D36:H36" si="18">SUM(D37:D41)</f>
        <v>1186244773542</v>
      </c>
      <c r="E36" s="28">
        <f t="shared" si="18"/>
        <v>972288971565</v>
      </c>
      <c r="F36" s="28">
        <f t="shared" si="18"/>
        <v>347781228978</v>
      </c>
      <c r="G36" s="28">
        <f t="shared" si="18"/>
        <v>347781228978</v>
      </c>
      <c r="H36" s="33">
        <f t="shared" si="18"/>
        <v>0</v>
      </c>
      <c r="I36" s="24">
        <f t="shared" si="5"/>
        <v>0</v>
      </c>
      <c r="J36" s="24">
        <f t="shared" si="6"/>
        <v>0</v>
      </c>
      <c r="K36" s="25"/>
    </row>
    <row r="37" spans="1:11" x14ac:dyDescent="0.25">
      <c r="A37" s="29" t="s">
        <v>67</v>
      </c>
      <c r="B37" s="30" t="s">
        <v>68</v>
      </c>
      <c r="C37" s="31">
        <v>0</v>
      </c>
      <c r="D37" s="31">
        <v>407608908</v>
      </c>
      <c r="E37" s="31">
        <v>383702745</v>
      </c>
      <c r="F37" s="31">
        <v>23906163</v>
      </c>
      <c r="G37" s="31">
        <v>23906163</v>
      </c>
      <c r="H37" s="32">
        <v>0</v>
      </c>
      <c r="I37" s="24">
        <f t="shared" si="5"/>
        <v>0</v>
      </c>
      <c r="J37" s="24">
        <f t="shared" si="6"/>
        <v>0</v>
      </c>
      <c r="K37" s="25"/>
    </row>
    <row r="38" spans="1:11" x14ac:dyDescent="0.25">
      <c r="A38" s="29" t="s">
        <v>69</v>
      </c>
      <c r="B38" s="30" t="s">
        <v>70</v>
      </c>
      <c r="C38" s="31">
        <v>0</v>
      </c>
      <c r="D38" s="31">
        <v>117626030727</v>
      </c>
      <c r="E38" s="31">
        <v>117626030727</v>
      </c>
      <c r="F38" s="31">
        <v>0</v>
      </c>
      <c r="G38" s="31">
        <v>0</v>
      </c>
      <c r="H38" s="32">
        <v>0</v>
      </c>
      <c r="I38" s="24">
        <f t="shared" si="5"/>
        <v>0</v>
      </c>
      <c r="J38" s="24">
        <f t="shared" si="6"/>
        <v>0</v>
      </c>
      <c r="K38" s="25"/>
    </row>
    <row r="39" spans="1:11" x14ac:dyDescent="0.25">
      <c r="A39" s="29" t="s">
        <v>71</v>
      </c>
      <c r="B39" s="30" t="s">
        <v>72</v>
      </c>
      <c r="C39" s="31">
        <v>133821525641</v>
      </c>
      <c r="D39" s="31">
        <v>984531703856</v>
      </c>
      <c r="E39" s="31">
        <v>770600658297</v>
      </c>
      <c r="F39" s="31">
        <v>347752571200</v>
      </c>
      <c r="G39" s="31">
        <v>347752571200</v>
      </c>
      <c r="H39" s="32">
        <v>0</v>
      </c>
      <c r="I39" s="24">
        <f t="shared" si="5"/>
        <v>0</v>
      </c>
      <c r="J39" s="24">
        <f t="shared" si="6"/>
        <v>0</v>
      </c>
      <c r="K39" s="25"/>
    </row>
    <row r="40" spans="1:11" x14ac:dyDescent="0.25">
      <c r="A40" s="29" t="s">
        <v>73</v>
      </c>
      <c r="B40" s="30" t="s">
        <v>74</v>
      </c>
      <c r="C40" s="31">
        <v>3901360</v>
      </c>
      <c r="D40" s="31">
        <v>850255</v>
      </c>
      <c r="E40" s="31">
        <v>0</v>
      </c>
      <c r="F40" s="31">
        <v>4751615</v>
      </c>
      <c r="G40" s="31">
        <v>4751615</v>
      </c>
      <c r="H40" s="32">
        <v>0</v>
      </c>
      <c r="I40" s="24">
        <f t="shared" ref="I40:I87" si="19">+C42-D42+E42-F42</f>
        <v>0</v>
      </c>
      <c r="J40" s="24">
        <f t="shared" si="6"/>
        <v>0</v>
      </c>
      <c r="K40" s="25"/>
    </row>
    <row r="41" spans="1:11" x14ac:dyDescent="0.25">
      <c r="A41" s="29" t="s">
        <v>75</v>
      </c>
      <c r="B41" s="30" t="s">
        <v>76</v>
      </c>
      <c r="C41" s="31">
        <v>0</v>
      </c>
      <c r="D41" s="31">
        <v>83678579796</v>
      </c>
      <c r="E41" s="31">
        <v>83678579796</v>
      </c>
      <c r="F41" s="31">
        <v>0</v>
      </c>
      <c r="G41" s="31">
        <v>0</v>
      </c>
      <c r="H41" s="32">
        <v>0</v>
      </c>
      <c r="I41" s="24">
        <f t="shared" si="19"/>
        <v>0</v>
      </c>
      <c r="J41" s="24">
        <f t="shared" si="6"/>
        <v>0</v>
      </c>
      <c r="K41" s="25"/>
    </row>
    <row r="42" spans="1:11" x14ac:dyDescent="0.25">
      <c r="A42" s="26" t="s">
        <v>77</v>
      </c>
      <c r="B42" s="27" t="s">
        <v>78</v>
      </c>
      <c r="C42" s="28">
        <f>+C43+C48+C60</f>
        <v>40035918333716</v>
      </c>
      <c r="D42" s="28">
        <f t="shared" ref="D42:H42" si="20">+D43+D48+D60</f>
        <v>9285793506983</v>
      </c>
      <c r="E42" s="28">
        <f t="shared" si="20"/>
        <v>14532817171913</v>
      </c>
      <c r="F42" s="28">
        <f t="shared" si="20"/>
        <v>45282941998646</v>
      </c>
      <c r="G42" s="28">
        <f t="shared" si="20"/>
        <v>45282941998646</v>
      </c>
      <c r="H42" s="33">
        <f t="shared" si="20"/>
        <v>0</v>
      </c>
      <c r="I42" s="24">
        <f t="shared" si="19"/>
        <v>0</v>
      </c>
      <c r="J42" s="24">
        <f t="shared" si="6"/>
        <v>0</v>
      </c>
      <c r="K42" s="25"/>
    </row>
    <row r="43" spans="1:11" x14ac:dyDescent="0.25">
      <c r="A43" s="26" t="s">
        <v>79</v>
      </c>
      <c r="B43" s="27" t="s">
        <v>80</v>
      </c>
      <c r="C43" s="28">
        <f>+C44</f>
        <v>12412191602738</v>
      </c>
      <c r="D43" s="28">
        <f t="shared" ref="D43:H43" si="21">+D44</f>
        <v>2062635800292</v>
      </c>
      <c r="E43" s="28">
        <f t="shared" si="21"/>
        <v>3424309451070</v>
      </c>
      <c r="F43" s="28">
        <f t="shared" si="21"/>
        <v>13773865253516</v>
      </c>
      <c r="G43" s="28">
        <f t="shared" si="21"/>
        <v>13773865253516</v>
      </c>
      <c r="H43" s="33">
        <f t="shared" si="21"/>
        <v>0</v>
      </c>
      <c r="I43" s="24">
        <f t="shared" si="19"/>
        <v>0</v>
      </c>
      <c r="J43" s="24">
        <f t="shared" si="6"/>
        <v>0</v>
      </c>
      <c r="K43" s="25"/>
    </row>
    <row r="44" spans="1:11" x14ac:dyDescent="0.25">
      <c r="A44" s="26" t="s">
        <v>81</v>
      </c>
      <c r="B44" s="27" t="s">
        <v>82</v>
      </c>
      <c r="C44" s="28">
        <f>SUM(C45:C47)</f>
        <v>12412191602738</v>
      </c>
      <c r="D44" s="28">
        <f t="shared" ref="D44:H44" si="22">SUM(D45:D47)</f>
        <v>2062635800292</v>
      </c>
      <c r="E44" s="28">
        <f t="shared" si="22"/>
        <v>3424309451070</v>
      </c>
      <c r="F44" s="28">
        <f t="shared" si="22"/>
        <v>13773865253516</v>
      </c>
      <c r="G44" s="28">
        <f t="shared" si="22"/>
        <v>13773865253516</v>
      </c>
      <c r="H44" s="33">
        <f t="shared" si="22"/>
        <v>0</v>
      </c>
      <c r="I44" s="24">
        <f t="shared" si="19"/>
        <v>0</v>
      </c>
      <c r="J44" s="24">
        <f t="shared" si="6"/>
        <v>0</v>
      </c>
      <c r="K44" s="25"/>
    </row>
    <row r="45" spans="1:11" x14ac:dyDescent="0.25">
      <c r="A45" s="29" t="s">
        <v>83</v>
      </c>
      <c r="B45" s="30" t="s">
        <v>84</v>
      </c>
      <c r="C45" s="31">
        <v>0</v>
      </c>
      <c r="D45" s="31">
        <v>891131494534</v>
      </c>
      <c r="E45" s="31">
        <v>965952341064</v>
      </c>
      <c r="F45" s="31">
        <f>+C45-D45+E45</f>
        <v>74820846530</v>
      </c>
      <c r="G45" s="31">
        <v>74820846530</v>
      </c>
      <c r="H45" s="32">
        <v>0</v>
      </c>
      <c r="I45" s="24">
        <f t="shared" si="19"/>
        <v>0</v>
      </c>
      <c r="J45" s="24">
        <f t="shared" si="6"/>
        <v>0</v>
      </c>
      <c r="K45" s="25"/>
    </row>
    <row r="46" spans="1:11" x14ac:dyDescent="0.25">
      <c r="A46" s="29" t="s">
        <v>85</v>
      </c>
      <c r="B46" s="30" t="s">
        <v>86</v>
      </c>
      <c r="C46" s="31">
        <v>7072077977360</v>
      </c>
      <c r="D46" s="31">
        <v>1171504305758</v>
      </c>
      <c r="E46" s="31">
        <v>2455492818557</v>
      </c>
      <c r="F46" s="31">
        <f t="shared" ref="F46:F47" si="23">+C46-D46+E46</f>
        <v>8356066490159</v>
      </c>
      <c r="G46" s="31">
        <v>8356066490159</v>
      </c>
      <c r="H46" s="32">
        <v>0</v>
      </c>
      <c r="I46" s="24">
        <f t="shared" si="19"/>
        <v>0</v>
      </c>
      <c r="J46" s="24">
        <f t="shared" si="6"/>
        <v>0</v>
      </c>
      <c r="K46" s="25"/>
    </row>
    <row r="47" spans="1:11" x14ac:dyDescent="0.25">
      <c r="A47" s="29" t="s">
        <v>87</v>
      </c>
      <c r="B47" s="30" t="s">
        <v>88</v>
      </c>
      <c r="C47" s="31">
        <v>5340113625378</v>
      </c>
      <c r="D47" s="31">
        <v>0</v>
      </c>
      <c r="E47" s="31">
        <v>2864291449</v>
      </c>
      <c r="F47" s="31">
        <f t="shared" si="23"/>
        <v>5342977916827</v>
      </c>
      <c r="G47" s="31">
        <v>5342977916827</v>
      </c>
      <c r="H47" s="32">
        <v>0</v>
      </c>
      <c r="I47" s="24">
        <f t="shared" si="19"/>
        <v>0</v>
      </c>
      <c r="J47" s="24">
        <f t="shared" si="6"/>
        <v>0</v>
      </c>
      <c r="K47" s="25"/>
    </row>
    <row r="48" spans="1:11" x14ac:dyDescent="0.25">
      <c r="A48" s="26" t="s">
        <v>89</v>
      </c>
      <c r="B48" s="27" t="s">
        <v>90</v>
      </c>
      <c r="C48" s="28">
        <f>+C49+C51+C54+C56+C58</f>
        <v>27591983075965</v>
      </c>
      <c r="D48" s="28">
        <f t="shared" ref="D48:H48" si="24">+D49+D51+D54+D56+D58</f>
        <v>6916934583919</v>
      </c>
      <c r="E48" s="28">
        <f t="shared" si="24"/>
        <v>10803893731243</v>
      </c>
      <c r="F48" s="28">
        <f t="shared" si="24"/>
        <v>31478942223289</v>
      </c>
      <c r="G48" s="28">
        <f t="shared" si="24"/>
        <v>31478942223289</v>
      </c>
      <c r="H48" s="33">
        <f t="shared" si="24"/>
        <v>0</v>
      </c>
      <c r="I48" s="24">
        <f t="shared" si="19"/>
        <v>0</v>
      </c>
      <c r="J48" s="24">
        <f t="shared" si="6"/>
        <v>0</v>
      </c>
      <c r="K48" s="25"/>
    </row>
    <row r="49" spans="1:11" x14ac:dyDescent="0.25">
      <c r="A49" s="26" t="s">
        <v>91</v>
      </c>
      <c r="B49" s="27" t="s">
        <v>92</v>
      </c>
      <c r="C49" s="28">
        <f>SUM(C50)</f>
        <v>981928044003</v>
      </c>
      <c r="D49" s="28">
        <f t="shared" ref="D49:H49" si="25">SUM(D50)</f>
        <v>20619916672</v>
      </c>
      <c r="E49" s="28">
        <f t="shared" si="25"/>
        <v>214509495840</v>
      </c>
      <c r="F49" s="28">
        <f t="shared" si="25"/>
        <v>1175817623171</v>
      </c>
      <c r="G49" s="28">
        <f t="shared" si="25"/>
        <v>1175817623171</v>
      </c>
      <c r="H49" s="33">
        <f t="shared" si="25"/>
        <v>0</v>
      </c>
      <c r="I49" s="24">
        <f t="shared" si="19"/>
        <v>0</v>
      </c>
      <c r="J49" s="24">
        <f t="shared" si="6"/>
        <v>0</v>
      </c>
      <c r="K49" s="25"/>
    </row>
    <row r="50" spans="1:11" x14ac:dyDescent="0.25">
      <c r="A50" s="29" t="s">
        <v>93</v>
      </c>
      <c r="B50" s="30" t="s">
        <v>94</v>
      </c>
      <c r="C50" s="31">
        <v>981928044003</v>
      </c>
      <c r="D50" s="31">
        <v>20619916672</v>
      </c>
      <c r="E50" s="31">
        <v>214509495840</v>
      </c>
      <c r="F50" s="31">
        <f t="shared" ref="F50" si="26">+C50-D50+E50</f>
        <v>1175817623171</v>
      </c>
      <c r="G50" s="31">
        <v>1175817623171</v>
      </c>
      <c r="H50" s="32">
        <v>0</v>
      </c>
      <c r="I50" s="24">
        <f t="shared" si="19"/>
        <v>0</v>
      </c>
      <c r="J50" s="24">
        <f t="shared" si="6"/>
        <v>0</v>
      </c>
      <c r="K50" s="25"/>
    </row>
    <row r="51" spans="1:11" x14ac:dyDescent="0.25">
      <c r="A51" s="26" t="s">
        <v>95</v>
      </c>
      <c r="B51" s="27" t="s">
        <v>96</v>
      </c>
      <c r="C51" s="28">
        <f>SUM(C52:C53)</f>
        <v>1073859</v>
      </c>
      <c r="D51" s="28">
        <f t="shared" ref="D51:H51" si="27">SUM(D52:D53)</f>
        <v>47523210800</v>
      </c>
      <c r="E51" s="28">
        <f t="shared" si="27"/>
        <v>47523210800</v>
      </c>
      <c r="F51" s="28">
        <f t="shared" si="27"/>
        <v>1073859</v>
      </c>
      <c r="G51" s="28">
        <f t="shared" si="27"/>
        <v>1073859</v>
      </c>
      <c r="H51" s="33">
        <f t="shared" si="27"/>
        <v>0</v>
      </c>
      <c r="I51" s="24">
        <f t="shared" si="19"/>
        <v>0</v>
      </c>
      <c r="J51" s="24">
        <f t="shared" si="6"/>
        <v>0</v>
      </c>
      <c r="K51" s="25"/>
    </row>
    <row r="52" spans="1:11" x14ac:dyDescent="0.25">
      <c r="A52" s="29" t="s">
        <v>97</v>
      </c>
      <c r="B52" s="30" t="s">
        <v>98</v>
      </c>
      <c r="C52" s="31">
        <v>965859</v>
      </c>
      <c r="D52" s="31">
        <v>0</v>
      </c>
      <c r="E52" s="31">
        <v>0</v>
      </c>
      <c r="F52" s="31">
        <f t="shared" ref="F52:F53" si="28">+C52-D52+E52</f>
        <v>965859</v>
      </c>
      <c r="G52" s="31">
        <v>965859</v>
      </c>
      <c r="H52" s="32">
        <v>0</v>
      </c>
      <c r="I52" s="24">
        <f t="shared" si="19"/>
        <v>0</v>
      </c>
      <c r="J52" s="24">
        <f t="shared" si="6"/>
        <v>0</v>
      </c>
      <c r="K52" s="25"/>
    </row>
    <row r="53" spans="1:11" x14ac:dyDescent="0.25">
      <c r="A53" s="29" t="s">
        <v>99</v>
      </c>
      <c r="B53" s="30" t="s">
        <v>100</v>
      </c>
      <c r="C53" s="31">
        <v>108000</v>
      </c>
      <c r="D53" s="31">
        <v>47523210800</v>
      </c>
      <c r="E53" s="31">
        <v>47523210800</v>
      </c>
      <c r="F53" s="31">
        <f t="shared" si="28"/>
        <v>108000</v>
      </c>
      <c r="G53" s="31">
        <v>108000</v>
      </c>
      <c r="H53" s="32">
        <v>0</v>
      </c>
      <c r="I53" s="24">
        <f t="shared" si="19"/>
        <v>0</v>
      </c>
      <c r="J53" s="24">
        <f t="shared" si="6"/>
        <v>0</v>
      </c>
      <c r="K53" s="25"/>
    </row>
    <row r="54" spans="1:11" x14ac:dyDescent="0.25">
      <c r="A54" s="26" t="s">
        <v>101</v>
      </c>
      <c r="B54" s="27" t="s">
        <v>102</v>
      </c>
      <c r="C54" s="28">
        <f>SUM(C55)</f>
        <v>-451757107</v>
      </c>
      <c r="D54" s="28">
        <f t="shared" ref="D54:H54" si="29">SUM(D55)</f>
        <v>0</v>
      </c>
      <c r="E54" s="28">
        <f t="shared" si="29"/>
        <v>3515584</v>
      </c>
      <c r="F54" s="28">
        <f t="shared" si="29"/>
        <v>-448241523</v>
      </c>
      <c r="G54" s="28">
        <f t="shared" si="29"/>
        <v>-448241523</v>
      </c>
      <c r="H54" s="33">
        <f t="shared" si="29"/>
        <v>0</v>
      </c>
      <c r="I54" s="24">
        <f t="shared" si="19"/>
        <v>0</v>
      </c>
      <c r="J54" s="24">
        <f t="shared" si="6"/>
        <v>0</v>
      </c>
      <c r="K54" s="25"/>
    </row>
    <row r="55" spans="1:11" x14ac:dyDescent="0.25">
      <c r="A55" s="29" t="s">
        <v>103</v>
      </c>
      <c r="B55" s="30" t="s">
        <v>104</v>
      </c>
      <c r="C55" s="31">
        <v>-451757107</v>
      </c>
      <c r="D55" s="31">
        <v>0</v>
      </c>
      <c r="E55" s="31">
        <v>3515584</v>
      </c>
      <c r="F55" s="31">
        <f t="shared" ref="F55" si="30">+C55-D55+E55</f>
        <v>-448241523</v>
      </c>
      <c r="G55" s="31">
        <v>-448241523</v>
      </c>
      <c r="H55" s="32">
        <v>0</v>
      </c>
      <c r="I55" s="24">
        <f t="shared" si="19"/>
        <v>0</v>
      </c>
      <c r="J55" s="24">
        <f t="shared" si="6"/>
        <v>0</v>
      </c>
      <c r="K55" s="25"/>
    </row>
    <row r="56" spans="1:11" x14ac:dyDescent="0.25">
      <c r="A56" s="26" t="s">
        <v>105</v>
      </c>
      <c r="B56" s="27" t="s">
        <v>106</v>
      </c>
      <c r="C56" s="28">
        <f>SUM(C57)</f>
        <v>24783951761650</v>
      </c>
      <c r="D56" s="28">
        <f t="shared" ref="D56:H56" si="31">SUM(D57)</f>
        <v>6251187390647</v>
      </c>
      <c r="E56" s="28">
        <f t="shared" si="31"/>
        <v>10173900072317</v>
      </c>
      <c r="F56" s="28">
        <f t="shared" si="31"/>
        <v>28706664443320</v>
      </c>
      <c r="G56" s="28">
        <f t="shared" si="31"/>
        <v>28706664443320</v>
      </c>
      <c r="H56" s="33">
        <f t="shared" si="31"/>
        <v>0</v>
      </c>
      <c r="I56" s="24">
        <f t="shared" si="19"/>
        <v>0</v>
      </c>
      <c r="J56" s="24">
        <f t="shared" si="6"/>
        <v>0</v>
      </c>
      <c r="K56" s="25"/>
    </row>
    <row r="57" spans="1:11" x14ac:dyDescent="0.25">
      <c r="A57" s="29" t="s">
        <v>107</v>
      </c>
      <c r="B57" s="30" t="s">
        <v>108</v>
      </c>
      <c r="C57" s="31">
        <v>24783951761650</v>
      </c>
      <c r="D57" s="31">
        <v>6251187390647</v>
      </c>
      <c r="E57" s="31">
        <v>10173900072317</v>
      </c>
      <c r="F57" s="31">
        <f t="shared" ref="F57" si="32">+C57-D57+E57</f>
        <v>28706664443320</v>
      </c>
      <c r="G57" s="31">
        <v>28706664443320</v>
      </c>
      <c r="H57" s="32">
        <v>0</v>
      </c>
      <c r="I57" s="24">
        <f t="shared" si="19"/>
        <v>0</v>
      </c>
      <c r="J57" s="24">
        <f t="shared" si="6"/>
        <v>0</v>
      </c>
      <c r="K57" s="25"/>
    </row>
    <row r="58" spans="1:11" x14ac:dyDescent="0.25">
      <c r="A58" s="26" t="s">
        <v>109</v>
      </c>
      <c r="B58" s="27" t="s">
        <v>110</v>
      </c>
      <c r="C58" s="28">
        <f>SUM(C59)</f>
        <v>1826553953560</v>
      </c>
      <c r="D58" s="28">
        <f t="shared" ref="D58:H58" si="33">SUM(D59)</f>
        <v>597604065800</v>
      </c>
      <c r="E58" s="28">
        <f t="shared" si="33"/>
        <v>367957436702</v>
      </c>
      <c r="F58" s="28">
        <f t="shared" si="33"/>
        <v>1596907324462</v>
      </c>
      <c r="G58" s="28">
        <f t="shared" si="33"/>
        <v>1596907324462</v>
      </c>
      <c r="H58" s="33">
        <f t="shared" si="33"/>
        <v>0</v>
      </c>
      <c r="I58" s="24">
        <f t="shared" si="19"/>
        <v>0</v>
      </c>
      <c r="J58" s="24">
        <f t="shared" si="6"/>
        <v>0</v>
      </c>
      <c r="K58" s="25"/>
    </row>
    <row r="59" spans="1:11" x14ac:dyDescent="0.25">
      <c r="A59" s="29" t="s">
        <v>111</v>
      </c>
      <c r="B59" s="30" t="s">
        <v>112</v>
      </c>
      <c r="C59" s="31">
        <v>1826553953560</v>
      </c>
      <c r="D59" s="31">
        <v>597604065800</v>
      </c>
      <c r="E59" s="31">
        <v>367957436702</v>
      </c>
      <c r="F59" s="31">
        <f t="shared" ref="F59" si="34">+C59-D59+E59</f>
        <v>1596907324462</v>
      </c>
      <c r="G59" s="31">
        <v>1596907324462</v>
      </c>
      <c r="H59" s="32">
        <v>0</v>
      </c>
      <c r="I59" s="24">
        <f t="shared" si="19"/>
        <v>0</v>
      </c>
      <c r="J59" s="24">
        <f t="shared" si="6"/>
        <v>0</v>
      </c>
      <c r="K59" s="25"/>
    </row>
    <row r="60" spans="1:11" x14ac:dyDescent="0.25">
      <c r="A60" s="26" t="s">
        <v>113</v>
      </c>
      <c r="B60" s="27" t="s">
        <v>114</v>
      </c>
      <c r="C60" s="28">
        <f>+C61</f>
        <v>31743655013</v>
      </c>
      <c r="D60" s="28">
        <f t="shared" ref="D60:H60" si="35">+D61</f>
        <v>306223122772</v>
      </c>
      <c r="E60" s="28">
        <f t="shared" si="35"/>
        <v>304613989600</v>
      </c>
      <c r="F60" s="28">
        <f t="shared" si="35"/>
        <v>30134521841</v>
      </c>
      <c r="G60" s="28">
        <f t="shared" si="35"/>
        <v>30134521841</v>
      </c>
      <c r="H60" s="33">
        <f t="shared" si="35"/>
        <v>0</v>
      </c>
      <c r="I60" s="24">
        <f t="shared" si="19"/>
        <v>0</v>
      </c>
      <c r="J60" s="24">
        <f t="shared" si="6"/>
        <v>0</v>
      </c>
      <c r="K60" s="25"/>
    </row>
    <row r="61" spans="1:11" x14ac:dyDescent="0.25">
      <c r="A61" s="26" t="s">
        <v>115</v>
      </c>
      <c r="B61" s="27" t="s">
        <v>116</v>
      </c>
      <c r="C61" s="28">
        <f>SUM(C62:C64)</f>
        <v>31743655013</v>
      </c>
      <c r="D61" s="28">
        <f t="shared" ref="D61:H61" si="36">SUM(D62:D64)</f>
        <v>306223122772</v>
      </c>
      <c r="E61" s="28">
        <f t="shared" si="36"/>
        <v>304613989600</v>
      </c>
      <c r="F61" s="28">
        <f t="shared" si="36"/>
        <v>30134521841</v>
      </c>
      <c r="G61" s="28">
        <f t="shared" si="36"/>
        <v>30134521841</v>
      </c>
      <c r="H61" s="33">
        <f t="shared" si="36"/>
        <v>0</v>
      </c>
      <c r="I61" s="24">
        <f t="shared" si="19"/>
        <v>0</v>
      </c>
      <c r="J61" s="24">
        <f t="shared" si="6"/>
        <v>0</v>
      </c>
      <c r="K61" s="25"/>
    </row>
    <row r="62" spans="1:11" x14ac:dyDescent="0.25">
      <c r="A62" s="29" t="s">
        <v>117</v>
      </c>
      <c r="B62" s="30" t="s">
        <v>118</v>
      </c>
      <c r="C62" s="31">
        <v>31703829073</v>
      </c>
      <c r="D62" s="31">
        <v>306223055272</v>
      </c>
      <c r="E62" s="31">
        <v>304613922100</v>
      </c>
      <c r="F62" s="31">
        <f t="shared" ref="F62:F64" si="37">+C62-D62+E62</f>
        <v>30094695901</v>
      </c>
      <c r="G62" s="31">
        <v>30094695901</v>
      </c>
      <c r="H62" s="32">
        <v>0</v>
      </c>
      <c r="I62" s="24">
        <f t="shared" si="19"/>
        <v>0</v>
      </c>
      <c r="J62" s="24">
        <f t="shared" si="6"/>
        <v>0</v>
      </c>
      <c r="K62" s="25"/>
    </row>
    <row r="63" spans="1:11" x14ac:dyDescent="0.25">
      <c r="A63" s="29" t="s">
        <v>119</v>
      </c>
      <c r="B63" s="30" t="s">
        <v>120</v>
      </c>
      <c r="C63" s="31">
        <v>39825940</v>
      </c>
      <c r="D63" s="31">
        <v>0</v>
      </c>
      <c r="E63" s="31">
        <v>0</v>
      </c>
      <c r="F63" s="31">
        <f t="shared" si="37"/>
        <v>39825940</v>
      </c>
      <c r="G63" s="31">
        <v>39825940</v>
      </c>
      <c r="H63" s="32">
        <v>0</v>
      </c>
      <c r="I63" s="24">
        <f t="shared" si="19"/>
        <v>0</v>
      </c>
      <c r="J63" s="24">
        <f t="shared" si="6"/>
        <v>0</v>
      </c>
      <c r="K63" s="25"/>
    </row>
    <row r="64" spans="1:11" x14ac:dyDescent="0.25">
      <c r="A64" s="29" t="s">
        <v>121</v>
      </c>
      <c r="B64" s="30" t="s">
        <v>122</v>
      </c>
      <c r="C64" s="31">
        <v>0</v>
      </c>
      <c r="D64" s="31">
        <v>67500</v>
      </c>
      <c r="E64" s="31">
        <v>67500</v>
      </c>
      <c r="F64" s="31">
        <f t="shared" si="37"/>
        <v>0</v>
      </c>
      <c r="G64" s="31">
        <v>0</v>
      </c>
      <c r="H64" s="32">
        <v>0</v>
      </c>
      <c r="I64" s="24">
        <f t="shared" si="19"/>
        <v>0</v>
      </c>
      <c r="J64" s="24">
        <f t="shared" si="6"/>
        <v>0</v>
      </c>
      <c r="K64" s="25"/>
    </row>
    <row r="65" spans="1:11" x14ac:dyDescent="0.25">
      <c r="A65" s="26" t="s">
        <v>123</v>
      </c>
      <c r="B65" s="27" t="s">
        <v>124</v>
      </c>
      <c r="C65" s="28">
        <f>+C66</f>
        <v>-7892471949498</v>
      </c>
      <c r="D65" s="28">
        <f t="shared" ref="D65:H67" si="38">+D66</f>
        <v>0</v>
      </c>
      <c r="E65" s="28">
        <f t="shared" si="38"/>
        <v>0</v>
      </c>
      <c r="F65" s="28">
        <f t="shared" si="38"/>
        <v>-7892471949498</v>
      </c>
      <c r="G65" s="28">
        <f t="shared" si="38"/>
        <v>0</v>
      </c>
      <c r="H65" s="33">
        <f t="shared" si="38"/>
        <v>-7892471949498</v>
      </c>
      <c r="I65" s="24">
        <f t="shared" si="19"/>
        <v>0</v>
      </c>
      <c r="J65" s="24">
        <f t="shared" si="6"/>
        <v>0</v>
      </c>
      <c r="K65" s="25"/>
    </row>
    <row r="66" spans="1:11" x14ac:dyDescent="0.25">
      <c r="A66" s="26" t="s">
        <v>125</v>
      </c>
      <c r="B66" s="27" t="s">
        <v>126</v>
      </c>
      <c r="C66" s="28">
        <f t="shared" ref="C66:C67" si="39">+C67</f>
        <v>-7892471949498</v>
      </c>
      <c r="D66" s="28">
        <f t="shared" si="38"/>
        <v>0</v>
      </c>
      <c r="E66" s="28">
        <f t="shared" si="38"/>
        <v>0</v>
      </c>
      <c r="F66" s="28">
        <f t="shared" si="38"/>
        <v>-7892471949498</v>
      </c>
      <c r="G66" s="28">
        <f t="shared" si="38"/>
        <v>0</v>
      </c>
      <c r="H66" s="33">
        <f t="shared" si="38"/>
        <v>-7892471949498</v>
      </c>
      <c r="I66" s="24">
        <f t="shared" si="19"/>
        <v>0</v>
      </c>
      <c r="J66" s="24">
        <f t="shared" si="6"/>
        <v>0</v>
      </c>
      <c r="K66" s="25"/>
    </row>
    <row r="67" spans="1:11" x14ac:dyDescent="0.25">
      <c r="A67" s="26" t="s">
        <v>127</v>
      </c>
      <c r="B67" s="27" t="s">
        <v>128</v>
      </c>
      <c r="C67" s="28">
        <f t="shared" si="39"/>
        <v>-7892471949498</v>
      </c>
      <c r="D67" s="28">
        <f t="shared" si="38"/>
        <v>0</v>
      </c>
      <c r="E67" s="28">
        <f t="shared" si="38"/>
        <v>0</v>
      </c>
      <c r="F67" s="28">
        <f t="shared" si="38"/>
        <v>-7892471949498</v>
      </c>
      <c r="G67" s="28">
        <f t="shared" si="38"/>
        <v>0</v>
      </c>
      <c r="H67" s="33">
        <f t="shared" si="38"/>
        <v>-7892471949498</v>
      </c>
      <c r="I67" s="24">
        <f t="shared" si="19"/>
        <v>0</v>
      </c>
      <c r="J67" s="24">
        <f t="shared" si="6"/>
        <v>0</v>
      </c>
      <c r="K67" s="25"/>
    </row>
    <row r="68" spans="1:11" x14ac:dyDescent="0.25">
      <c r="A68" s="29" t="s">
        <v>129</v>
      </c>
      <c r="B68" s="30" t="s">
        <v>130</v>
      </c>
      <c r="C68" s="31">
        <v>-7892471949498</v>
      </c>
      <c r="D68" s="31">
        <v>0</v>
      </c>
      <c r="E68" s="31">
        <v>0</v>
      </c>
      <c r="F68" s="31">
        <f t="shared" ref="F68" si="40">+C68-D68+E68</f>
        <v>-7892471949498</v>
      </c>
      <c r="G68" s="31">
        <v>0</v>
      </c>
      <c r="H68" s="32">
        <v>-7892471949498</v>
      </c>
      <c r="I68" s="24">
        <f t="shared" si="19"/>
        <v>0</v>
      </c>
      <c r="J68" s="24">
        <f t="shared" si="6"/>
        <v>0</v>
      </c>
      <c r="K68" s="25"/>
    </row>
    <row r="69" spans="1:11" x14ac:dyDescent="0.25">
      <c r="A69" s="26" t="s">
        <v>131</v>
      </c>
      <c r="B69" s="27" t="s">
        <v>132</v>
      </c>
      <c r="C69" s="28">
        <f>+C70+C79</f>
        <v>115689434986348</v>
      </c>
      <c r="D69" s="28">
        <f t="shared" ref="D69:H69" si="41">+D70+D79</f>
        <v>22438093856283</v>
      </c>
      <c r="E69" s="28">
        <f t="shared" si="41"/>
        <v>78333735537886</v>
      </c>
      <c r="F69" s="28">
        <f t="shared" si="41"/>
        <v>171585076667951</v>
      </c>
      <c r="G69" s="28">
        <f t="shared" si="41"/>
        <v>0</v>
      </c>
      <c r="H69" s="33">
        <f t="shared" si="41"/>
        <v>171585076667951</v>
      </c>
      <c r="I69" s="24">
        <f t="shared" si="19"/>
        <v>0</v>
      </c>
      <c r="J69" s="24">
        <f t="shared" si="6"/>
        <v>0</v>
      </c>
      <c r="K69" s="25"/>
    </row>
    <row r="70" spans="1:11" x14ac:dyDescent="0.25">
      <c r="A70" s="26" t="s">
        <v>133</v>
      </c>
      <c r="B70" s="27" t="s">
        <v>134</v>
      </c>
      <c r="C70" s="28">
        <f>+C71+C74+C76</f>
        <v>114290502746208</v>
      </c>
      <c r="D70" s="28">
        <f t="shared" ref="D70:H70" si="42">+D71+D74+D76</f>
        <v>19957960040515</v>
      </c>
      <c r="E70" s="28">
        <f t="shared" si="42"/>
        <v>75330212568213</v>
      </c>
      <c r="F70" s="28">
        <f t="shared" si="42"/>
        <v>169662755273906</v>
      </c>
      <c r="G70" s="28">
        <f t="shared" si="42"/>
        <v>0</v>
      </c>
      <c r="H70" s="33">
        <f t="shared" si="42"/>
        <v>169662755273906</v>
      </c>
      <c r="I70" s="24">
        <f t="shared" si="19"/>
        <v>0</v>
      </c>
      <c r="J70" s="24">
        <f t="shared" si="6"/>
        <v>0</v>
      </c>
      <c r="K70" s="25"/>
    </row>
    <row r="71" spans="1:11" x14ac:dyDescent="0.25">
      <c r="A71" s="26" t="s">
        <v>135</v>
      </c>
      <c r="B71" s="27" t="s">
        <v>136</v>
      </c>
      <c r="C71" s="28">
        <f>SUM(C72:C73)</f>
        <v>44105851395</v>
      </c>
      <c r="D71" s="28">
        <f t="shared" ref="D71:H71" si="43">SUM(D72:D73)</f>
        <v>1287426289</v>
      </c>
      <c r="E71" s="28">
        <f t="shared" si="43"/>
        <v>48276015494</v>
      </c>
      <c r="F71" s="28">
        <f t="shared" si="43"/>
        <v>91094440600</v>
      </c>
      <c r="G71" s="28">
        <f t="shared" si="43"/>
        <v>0</v>
      </c>
      <c r="H71" s="33">
        <f t="shared" si="43"/>
        <v>91094440600</v>
      </c>
      <c r="I71" s="24">
        <f t="shared" si="19"/>
        <v>0</v>
      </c>
      <c r="J71" s="24">
        <f t="shared" si="6"/>
        <v>0</v>
      </c>
      <c r="K71" s="25"/>
    </row>
    <row r="72" spans="1:11" x14ac:dyDescent="0.25">
      <c r="A72" s="29" t="s">
        <v>137</v>
      </c>
      <c r="B72" s="30" t="s">
        <v>138</v>
      </c>
      <c r="C72" s="31">
        <v>13064004194</v>
      </c>
      <c r="D72" s="31">
        <v>365356980</v>
      </c>
      <c r="E72" s="31">
        <v>1299007810</v>
      </c>
      <c r="F72" s="31">
        <f t="shared" ref="F72:F73" si="44">+C72-D72+E72</f>
        <v>13997655024</v>
      </c>
      <c r="G72" s="31">
        <v>0</v>
      </c>
      <c r="H72" s="32">
        <v>13997655024</v>
      </c>
      <c r="I72" s="24">
        <f t="shared" si="19"/>
        <v>0</v>
      </c>
      <c r="J72" s="24">
        <f t="shared" si="6"/>
        <v>0</v>
      </c>
      <c r="K72" s="25"/>
    </row>
    <row r="73" spans="1:11" x14ac:dyDescent="0.25">
      <c r="A73" s="29" t="s">
        <v>139</v>
      </c>
      <c r="B73" s="30" t="s">
        <v>140</v>
      </c>
      <c r="C73" s="31">
        <v>31041847201</v>
      </c>
      <c r="D73" s="31">
        <v>922069309</v>
      </c>
      <c r="E73" s="31">
        <v>46977007684</v>
      </c>
      <c r="F73" s="31">
        <f t="shared" si="44"/>
        <v>77096785576</v>
      </c>
      <c r="G73" s="31">
        <v>0</v>
      </c>
      <c r="H73" s="32">
        <v>77096785576</v>
      </c>
      <c r="I73" s="24">
        <f t="shared" si="19"/>
        <v>0</v>
      </c>
      <c r="J73" s="24">
        <f t="shared" si="6"/>
        <v>0</v>
      </c>
      <c r="K73" s="25"/>
    </row>
    <row r="74" spans="1:11" x14ac:dyDescent="0.25">
      <c r="A74" s="26" t="s">
        <v>141</v>
      </c>
      <c r="B74" s="27" t="s">
        <v>142</v>
      </c>
      <c r="C74" s="28">
        <f t="shared" ref="C74:H74" si="45">+C75</f>
        <v>110129711230669</v>
      </c>
      <c r="D74" s="28">
        <f t="shared" si="45"/>
        <v>19956142036913</v>
      </c>
      <c r="E74" s="28">
        <f t="shared" si="45"/>
        <v>75165611434141</v>
      </c>
      <c r="F74" s="28">
        <f t="shared" si="45"/>
        <v>165339180627897</v>
      </c>
      <c r="G74" s="28">
        <f t="shared" si="45"/>
        <v>0</v>
      </c>
      <c r="H74" s="33">
        <f t="shared" si="45"/>
        <v>165339180627897</v>
      </c>
      <c r="I74" s="24">
        <f t="shared" si="19"/>
        <v>0</v>
      </c>
      <c r="J74" s="24">
        <f t="shared" si="6"/>
        <v>0</v>
      </c>
      <c r="K74" s="25"/>
    </row>
    <row r="75" spans="1:11" x14ac:dyDescent="0.25">
      <c r="A75" s="29" t="s">
        <v>143</v>
      </c>
      <c r="B75" s="30" t="s">
        <v>144</v>
      </c>
      <c r="C75" s="31">
        <v>110129711230669</v>
      </c>
      <c r="D75" s="31">
        <v>19956142036913</v>
      </c>
      <c r="E75" s="31">
        <v>75165611434141</v>
      </c>
      <c r="F75" s="31">
        <f t="shared" ref="F75" si="46">+C75-D75+E75</f>
        <v>165339180627897</v>
      </c>
      <c r="G75" s="31">
        <v>0</v>
      </c>
      <c r="H75" s="32">
        <v>165339180627897</v>
      </c>
      <c r="I75" s="24">
        <f t="shared" si="19"/>
        <v>0</v>
      </c>
      <c r="J75" s="24">
        <f t="shared" si="6"/>
        <v>0</v>
      </c>
      <c r="K75" s="25"/>
    </row>
    <row r="76" spans="1:11" x14ac:dyDescent="0.25">
      <c r="A76" s="26" t="s">
        <v>145</v>
      </c>
      <c r="B76" s="27" t="s">
        <v>146</v>
      </c>
      <c r="C76" s="28">
        <f>SUM(C77:C78)</f>
        <v>4116685664144</v>
      </c>
      <c r="D76" s="28">
        <f t="shared" ref="D76:H76" si="47">SUM(D77:D78)</f>
        <v>530577313</v>
      </c>
      <c r="E76" s="28">
        <f t="shared" si="47"/>
        <v>116325118578</v>
      </c>
      <c r="F76" s="28">
        <f t="shared" si="47"/>
        <v>4232480205409</v>
      </c>
      <c r="G76" s="28">
        <f t="shared" si="47"/>
        <v>0</v>
      </c>
      <c r="H76" s="33">
        <f t="shared" si="47"/>
        <v>4232480205409</v>
      </c>
      <c r="I76" s="24">
        <f t="shared" si="19"/>
        <v>0</v>
      </c>
      <c r="J76" s="24">
        <f t="shared" ref="J76:J137" si="48">+F78-G78-H78</f>
        <v>0</v>
      </c>
      <c r="K76" s="25"/>
    </row>
    <row r="77" spans="1:11" x14ac:dyDescent="0.25">
      <c r="A77" s="29" t="s">
        <v>147</v>
      </c>
      <c r="B77" s="30" t="s">
        <v>148</v>
      </c>
      <c r="C77" s="31">
        <v>3064733546591</v>
      </c>
      <c r="D77" s="31">
        <v>391174488</v>
      </c>
      <c r="E77" s="31">
        <v>710990871</v>
      </c>
      <c r="F77" s="31">
        <f t="shared" ref="F77:F78" si="49">+C77-D77+E77</f>
        <v>3065053362974</v>
      </c>
      <c r="G77" s="31">
        <v>0</v>
      </c>
      <c r="H77" s="32">
        <v>3065053362974</v>
      </c>
      <c r="I77" s="24">
        <f t="shared" si="19"/>
        <v>0</v>
      </c>
      <c r="J77" s="24">
        <f t="shared" si="48"/>
        <v>0</v>
      </c>
      <c r="K77" s="25"/>
    </row>
    <row r="78" spans="1:11" x14ac:dyDescent="0.25">
      <c r="A78" s="29" t="s">
        <v>149</v>
      </c>
      <c r="B78" s="30" t="s">
        <v>150</v>
      </c>
      <c r="C78" s="31">
        <v>1051952117553</v>
      </c>
      <c r="D78" s="31">
        <v>139402825</v>
      </c>
      <c r="E78" s="31">
        <v>115614127707</v>
      </c>
      <c r="F78" s="31">
        <f t="shared" si="49"/>
        <v>1167426842435</v>
      </c>
      <c r="G78" s="31">
        <v>0</v>
      </c>
      <c r="H78" s="32">
        <v>1167426842435</v>
      </c>
      <c r="I78" s="24">
        <f t="shared" si="19"/>
        <v>0</v>
      </c>
      <c r="J78" s="24">
        <f t="shared" si="48"/>
        <v>0</v>
      </c>
      <c r="K78" s="25"/>
    </row>
    <row r="79" spans="1:11" x14ac:dyDescent="0.25">
      <c r="A79" s="26" t="s">
        <v>151</v>
      </c>
      <c r="B79" s="27" t="s">
        <v>152</v>
      </c>
      <c r="C79" s="28">
        <f>+C80+C86+C88</f>
        <v>1398932240140</v>
      </c>
      <c r="D79" s="28">
        <f t="shared" ref="D79:H79" si="50">+D80+D86+D88</f>
        <v>2480133815768</v>
      </c>
      <c r="E79" s="28">
        <f t="shared" si="50"/>
        <v>3003522969673</v>
      </c>
      <c r="F79" s="28">
        <f t="shared" si="50"/>
        <v>1922321394045</v>
      </c>
      <c r="G79" s="28">
        <f t="shared" si="50"/>
        <v>0</v>
      </c>
      <c r="H79" s="28">
        <f t="shared" si="50"/>
        <v>1922321394045</v>
      </c>
      <c r="I79" s="24">
        <f t="shared" si="19"/>
        <v>0</v>
      </c>
      <c r="J79" s="24">
        <f t="shared" si="48"/>
        <v>0</v>
      </c>
      <c r="K79" s="25"/>
    </row>
    <row r="80" spans="1:11" x14ac:dyDescent="0.25">
      <c r="A80" s="26" t="s">
        <v>153</v>
      </c>
      <c r="B80" s="27" t="s">
        <v>154</v>
      </c>
      <c r="C80" s="28">
        <f>SUM(C81:C85)</f>
        <v>1214045642127</v>
      </c>
      <c r="D80" s="28">
        <f t="shared" ref="D80:H80" si="51">SUM(D81:D85)</f>
        <v>2479881418764</v>
      </c>
      <c r="E80" s="28">
        <f t="shared" si="51"/>
        <v>2937001184897</v>
      </c>
      <c r="F80" s="28">
        <f t="shared" si="51"/>
        <v>1671165408260</v>
      </c>
      <c r="G80" s="28">
        <f t="shared" si="51"/>
        <v>0</v>
      </c>
      <c r="H80" s="33">
        <f t="shared" si="51"/>
        <v>1671165408260</v>
      </c>
      <c r="I80" s="24">
        <f t="shared" si="19"/>
        <v>0</v>
      </c>
      <c r="J80" s="24">
        <f t="shared" si="48"/>
        <v>0</v>
      </c>
      <c r="K80" s="25"/>
    </row>
    <row r="81" spans="1:11" x14ac:dyDescent="0.25">
      <c r="A81" s="29" t="s">
        <v>155</v>
      </c>
      <c r="B81" s="30" t="s">
        <v>156</v>
      </c>
      <c r="C81" s="31">
        <v>514104419556</v>
      </c>
      <c r="D81" s="31">
        <v>0</v>
      </c>
      <c r="E81" s="31">
        <v>237818124861</v>
      </c>
      <c r="F81" s="31">
        <f t="shared" ref="F81:F85" si="52">+C81-D81+E81</f>
        <v>751922544417</v>
      </c>
      <c r="G81" s="31">
        <v>0</v>
      </c>
      <c r="H81" s="32">
        <v>751922544417</v>
      </c>
      <c r="I81" s="24">
        <f t="shared" si="19"/>
        <v>0</v>
      </c>
      <c r="J81" s="24">
        <f t="shared" si="48"/>
        <v>0</v>
      </c>
      <c r="K81" s="25"/>
    </row>
    <row r="82" spans="1:11" x14ac:dyDescent="0.25">
      <c r="A82" s="29" t="s">
        <v>157</v>
      </c>
      <c r="B82" s="30" t="s">
        <v>68</v>
      </c>
      <c r="C82" s="31">
        <v>11216774</v>
      </c>
      <c r="D82" s="31">
        <v>0</v>
      </c>
      <c r="E82" s="31">
        <v>825934844</v>
      </c>
      <c r="F82" s="31">
        <f t="shared" si="52"/>
        <v>837151618</v>
      </c>
      <c r="G82" s="31">
        <v>0</v>
      </c>
      <c r="H82" s="32">
        <v>837151618</v>
      </c>
      <c r="I82" s="24">
        <f t="shared" si="19"/>
        <v>0</v>
      </c>
      <c r="J82" s="24">
        <f t="shared" si="48"/>
        <v>0</v>
      </c>
      <c r="K82" s="25"/>
    </row>
    <row r="83" spans="1:11" x14ac:dyDescent="0.25">
      <c r="A83" s="29" t="s">
        <v>158</v>
      </c>
      <c r="B83" s="30" t="s">
        <v>159</v>
      </c>
      <c r="C83" s="31">
        <v>12763087500</v>
      </c>
      <c r="D83" s="31">
        <v>950942786208</v>
      </c>
      <c r="E83" s="31">
        <v>952142228708</v>
      </c>
      <c r="F83" s="31">
        <f t="shared" si="52"/>
        <v>13962530000</v>
      </c>
      <c r="G83" s="31">
        <v>0</v>
      </c>
      <c r="H83" s="32">
        <v>13962530000</v>
      </c>
      <c r="I83" s="24">
        <f t="shared" si="19"/>
        <v>0</v>
      </c>
      <c r="J83" s="24">
        <f t="shared" si="48"/>
        <v>0</v>
      </c>
      <c r="K83" s="25"/>
    </row>
    <row r="84" spans="1:11" x14ac:dyDescent="0.25">
      <c r="A84" s="29" t="s">
        <v>160</v>
      </c>
      <c r="B84" s="30" t="s">
        <v>161</v>
      </c>
      <c r="C84" s="31">
        <v>687166918297</v>
      </c>
      <c r="D84" s="31">
        <v>1477503767444</v>
      </c>
      <c r="E84" s="31">
        <v>1694780031372</v>
      </c>
      <c r="F84" s="31">
        <f t="shared" si="52"/>
        <v>904443182225</v>
      </c>
      <c r="G84" s="31">
        <v>0</v>
      </c>
      <c r="H84" s="32">
        <v>904443182225</v>
      </c>
      <c r="I84" s="24">
        <f t="shared" si="19"/>
        <v>0</v>
      </c>
      <c r="J84" s="24">
        <f t="shared" si="48"/>
        <v>0</v>
      </c>
      <c r="K84" s="25"/>
    </row>
    <row r="85" spans="1:11" x14ac:dyDescent="0.25">
      <c r="A85" s="29" t="s">
        <v>162</v>
      </c>
      <c r="B85" s="30" t="s">
        <v>163</v>
      </c>
      <c r="C85" s="31">
        <v>0</v>
      </c>
      <c r="D85" s="31">
        <v>51434865112</v>
      </c>
      <c r="E85" s="31">
        <v>51434865112</v>
      </c>
      <c r="F85" s="31">
        <f t="shared" si="52"/>
        <v>0</v>
      </c>
      <c r="G85" s="31">
        <v>0</v>
      </c>
      <c r="H85" s="32">
        <v>0</v>
      </c>
      <c r="I85" s="24">
        <f t="shared" si="19"/>
        <v>0</v>
      </c>
      <c r="J85" s="24">
        <f t="shared" si="48"/>
        <v>0</v>
      </c>
      <c r="K85" s="25"/>
    </row>
    <row r="86" spans="1:11" x14ac:dyDescent="0.25">
      <c r="A86" s="26" t="s">
        <v>164</v>
      </c>
      <c r="B86" s="27" t="s">
        <v>165</v>
      </c>
      <c r="C86" s="28">
        <f>SUM(C87)</f>
        <v>184402681039</v>
      </c>
      <c r="D86" s="28">
        <f t="shared" ref="D86:H86" si="53">SUM(D87)</f>
        <v>0</v>
      </c>
      <c r="E86" s="28">
        <f t="shared" si="53"/>
        <v>1762668</v>
      </c>
      <c r="F86" s="28">
        <f t="shared" si="53"/>
        <v>184404443707</v>
      </c>
      <c r="G86" s="28">
        <f t="shared" si="53"/>
        <v>0</v>
      </c>
      <c r="H86" s="33">
        <f t="shared" si="53"/>
        <v>184404443707</v>
      </c>
      <c r="I86" s="24">
        <f t="shared" si="19"/>
        <v>0</v>
      </c>
      <c r="J86" s="24">
        <f t="shared" si="48"/>
        <v>0</v>
      </c>
      <c r="K86" s="25"/>
    </row>
    <row r="87" spans="1:11" x14ac:dyDescent="0.25">
      <c r="A87" s="29" t="s">
        <v>166</v>
      </c>
      <c r="B87" s="30" t="s">
        <v>167</v>
      </c>
      <c r="C87" s="31">
        <v>184402681039</v>
      </c>
      <c r="D87" s="31">
        <v>0</v>
      </c>
      <c r="E87" s="31">
        <v>1762668</v>
      </c>
      <c r="F87" s="31">
        <f t="shared" ref="F87" si="54">+C87-D87+E87</f>
        <v>184404443707</v>
      </c>
      <c r="G87" s="31">
        <v>0</v>
      </c>
      <c r="H87" s="32">
        <v>184404443707</v>
      </c>
      <c r="I87" s="24">
        <f t="shared" si="19"/>
        <v>0</v>
      </c>
      <c r="J87" s="24">
        <f t="shared" si="48"/>
        <v>0</v>
      </c>
      <c r="K87" s="25"/>
    </row>
    <row r="88" spans="1:11" x14ac:dyDescent="0.25">
      <c r="A88" s="26" t="s">
        <v>168</v>
      </c>
      <c r="B88" s="27" t="s">
        <v>169</v>
      </c>
      <c r="C88" s="28">
        <f>SUM(C89)</f>
        <v>483916974</v>
      </c>
      <c r="D88" s="28">
        <f t="shared" ref="D88:H88" si="55">SUM(D89)</f>
        <v>252397004</v>
      </c>
      <c r="E88" s="28">
        <f t="shared" si="55"/>
        <v>66520022108</v>
      </c>
      <c r="F88" s="28">
        <f t="shared" si="55"/>
        <v>66751542078</v>
      </c>
      <c r="G88" s="28">
        <f t="shared" si="55"/>
        <v>0</v>
      </c>
      <c r="H88" s="33">
        <f t="shared" si="55"/>
        <v>66751542078</v>
      </c>
      <c r="I88" s="24">
        <f t="shared" ref="I88:I125" si="56">+C90+D90-E90-F90</f>
        <v>0</v>
      </c>
      <c r="J88" s="24">
        <f t="shared" si="48"/>
        <v>0</v>
      </c>
      <c r="K88" s="25"/>
    </row>
    <row r="89" spans="1:11" x14ac:dyDescent="0.25">
      <c r="A89" s="29" t="s">
        <v>170</v>
      </c>
      <c r="B89" s="30" t="s">
        <v>171</v>
      </c>
      <c r="C89" s="31">
        <v>483916974</v>
      </c>
      <c r="D89" s="31">
        <v>252397004</v>
      </c>
      <c r="E89" s="31">
        <v>66520022108</v>
      </c>
      <c r="F89" s="31">
        <f t="shared" ref="F89" si="57">+C89-D89+E89</f>
        <v>66751542078</v>
      </c>
      <c r="G89" s="31">
        <v>0</v>
      </c>
      <c r="H89" s="32">
        <v>66751542078</v>
      </c>
      <c r="I89" s="24">
        <f t="shared" si="56"/>
        <v>0</v>
      </c>
      <c r="J89" s="24">
        <f t="shared" si="48"/>
        <v>0</v>
      </c>
      <c r="K89" s="25"/>
    </row>
    <row r="90" spans="1:11" x14ac:dyDescent="0.25">
      <c r="A90" s="26" t="s">
        <v>172</v>
      </c>
      <c r="B90" s="27" t="s">
        <v>173</v>
      </c>
      <c r="C90" s="28">
        <f>+C91+C101</f>
        <v>115014737734631</v>
      </c>
      <c r="D90" s="28">
        <f t="shared" ref="D90:H90" si="58">+D91+D101</f>
        <v>50672579790136</v>
      </c>
      <c r="E90" s="28">
        <f t="shared" si="58"/>
        <v>936714404596</v>
      </c>
      <c r="F90" s="28">
        <f t="shared" si="58"/>
        <v>164750603120171</v>
      </c>
      <c r="G90" s="28">
        <f t="shared" si="58"/>
        <v>0</v>
      </c>
      <c r="H90" s="33">
        <f t="shared" si="58"/>
        <v>164750603120171</v>
      </c>
      <c r="I90" s="24">
        <f t="shared" si="56"/>
        <v>0</v>
      </c>
      <c r="J90" s="24">
        <f t="shared" si="48"/>
        <v>0</v>
      </c>
      <c r="K90" s="25"/>
    </row>
    <row r="91" spans="1:11" x14ac:dyDescent="0.25">
      <c r="A91" s="26" t="s">
        <v>174</v>
      </c>
      <c r="B91" s="27" t="s">
        <v>134</v>
      </c>
      <c r="C91" s="28">
        <f>+C92+C96+C98</f>
        <v>114148474461235</v>
      </c>
      <c r="D91" s="28">
        <f t="shared" ref="D91:H91" si="59">+D92+D96+D98</f>
        <v>50118010862307</v>
      </c>
      <c r="E91" s="28">
        <f t="shared" si="59"/>
        <v>817301328214</v>
      </c>
      <c r="F91" s="28">
        <f t="shared" si="59"/>
        <v>163449183995328</v>
      </c>
      <c r="G91" s="28">
        <f t="shared" si="59"/>
        <v>0</v>
      </c>
      <c r="H91" s="33">
        <f t="shared" si="59"/>
        <v>163449183995328</v>
      </c>
      <c r="I91" s="24">
        <f t="shared" si="56"/>
        <v>0</v>
      </c>
      <c r="J91" s="24">
        <f t="shared" si="48"/>
        <v>0</v>
      </c>
      <c r="K91" s="25"/>
    </row>
    <row r="92" spans="1:11" x14ac:dyDescent="0.25">
      <c r="A92" s="26" t="s">
        <v>175</v>
      </c>
      <c r="B92" s="27" t="s">
        <v>176</v>
      </c>
      <c r="C92" s="28">
        <f>SUM(C93:C95)</f>
        <v>108339762266308</v>
      </c>
      <c r="D92" s="28">
        <f t="shared" ref="D92:H92" si="60">SUM(D93:D95)</f>
        <v>49690671202005</v>
      </c>
      <c r="E92" s="28">
        <f t="shared" si="60"/>
        <v>630446852820</v>
      </c>
      <c r="F92" s="28">
        <f t="shared" si="60"/>
        <v>157399986615493</v>
      </c>
      <c r="G92" s="28">
        <f t="shared" si="60"/>
        <v>0</v>
      </c>
      <c r="H92" s="33">
        <f t="shared" si="60"/>
        <v>157399986615493</v>
      </c>
      <c r="I92" s="24">
        <f t="shared" si="56"/>
        <v>0</v>
      </c>
      <c r="J92" s="24">
        <f t="shared" si="48"/>
        <v>0</v>
      </c>
      <c r="K92" s="25"/>
    </row>
    <row r="93" spans="1:11" x14ac:dyDescent="0.25">
      <c r="A93" s="29" t="s">
        <v>177</v>
      </c>
      <c r="B93" s="30" t="s">
        <v>138</v>
      </c>
      <c r="C93" s="31">
        <v>60700643887531</v>
      </c>
      <c r="D93" s="31">
        <v>27868356020954</v>
      </c>
      <c r="E93" s="31">
        <v>105594159735</v>
      </c>
      <c r="F93" s="31">
        <f>+C93+D93-E93</f>
        <v>88463405748750</v>
      </c>
      <c r="G93" s="31">
        <v>0</v>
      </c>
      <c r="H93" s="32">
        <v>88463405748750</v>
      </c>
      <c r="I93" s="24">
        <f t="shared" si="56"/>
        <v>0</v>
      </c>
      <c r="J93" s="24">
        <f t="shared" si="48"/>
        <v>0</v>
      </c>
      <c r="K93" s="25"/>
    </row>
    <row r="94" spans="1:11" x14ac:dyDescent="0.25">
      <c r="A94" s="29" t="s">
        <v>178</v>
      </c>
      <c r="B94" s="30" t="s">
        <v>179</v>
      </c>
      <c r="C94" s="31">
        <v>35762051016589</v>
      </c>
      <c r="D94" s="31">
        <v>14374399077702</v>
      </c>
      <c r="E94" s="31">
        <v>144145558913</v>
      </c>
      <c r="F94" s="31">
        <f t="shared" ref="F94:F100" si="61">+C94+D94-E94</f>
        <v>49992304535378</v>
      </c>
      <c r="G94" s="31">
        <v>0</v>
      </c>
      <c r="H94" s="32">
        <v>49992304535378</v>
      </c>
      <c r="I94" s="24">
        <f t="shared" si="56"/>
        <v>0</v>
      </c>
      <c r="J94" s="24">
        <f t="shared" si="48"/>
        <v>0</v>
      </c>
      <c r="K94" s="25"/>
    </row>
    <row r="95" spans="1:11" x14ac:dyDescent="0.25">
      <c r="A95" s="29" t="s">
        <v>180</v>
      </c>
      <c r="B95" s="30" t="s">
        <v>181</v>
      </c>
      <c r="C95" s="31">
        <v>11877067362188</v>
      </c>
      <c r="D95" s="31">
        <v>7447916103349</v>
      </c>
      <c r="E95" s="31">
        <v>380707134172</v>
      </c>
      <c r="F95" s="31">
        <f t="shared" si="61"/>
        <v>18944276331365</v>
      </c>
      <c r="G95" s="31">
        <v>0</v>
      </c>
      <c r="H95" s="32">
        <v>18944276331365</v>
      </c>
      <c r="I95" s="24">
        <f t="shared" si="56"/>
        <v>0</v>
      </c>
      <c r="J95" s="24">
        <f t="shared" si="48"/>
        <v>0</v>
      </c>
      <c r="K95" s="25"/>
    </row>
    <row r="96" spans="1:11" x14ac:dyDescent="0.25">
      <c r="A96" s="26" t="s">
        <v>182</v>
      </c>
      <c r="B96" s="27" t="s">
        <v>142</v>
      </c>
      <c r="C96" s="28">
        <f>SUM(C97)</f>
        <v>278013271373</v>
      </c>
      <c r="D96" s="28">
        <f t="shared" ref="D96:H96" si="62">SUM(D97)</f>
        <v>103940509644</v>
      </c>
      <c r="E96" s="28">
        <f t="shared" si="62"/>
        <v>57925008</v>
      </c>
      <c r="F96" s="28">
        <f t="shared" si="62"/>
        <v>381895856009</v>
      </c>
      <c r="G96" s="28">
        <f t="shared" si="62"/>
        <v>0</v>
      </c>
      <c r="H96" s="33">
        <f t="shared" si="62"/>
        <v>381895856009</v>
      </c>
      <c r="I96" s="24">
        <f t="shared" si="56"/>
        <v>0</v>
      </c>
      <c r="J96" s="24">
        <f t="shared" si="48"/>
        <v>0</v>
      </c>
      <c r="K96" s="25"/>
    </row>
    <row r="97" spans="1:11" x14ac:dyDescent="0.25">
      <c r="A97" s="29" t="s">
        <v>183</v>
      </c>
      <c r="B97" s="30" t="s">
        <v>184</v>
      </c>
      <c r="C97" s="31">
        <v>278013271373</v>
      </c>
      <c r="D97" s="31">
        <v>103940509644</v>
      </c>
      <c r="E97" s="31">
        <v>57925008</v>
      </c>
      <c r="F97" s="31">
        <f t="shared" si="61"/>
        <v>381895856009</v>
      </c>
      <c r="G97" s="31">
        <v>0</v>
      </c>
      <c r="H97" s="32">
        <v>381895856009</v>
      </c>
      <c r="I97" s="24">
        <f t="shared" si="56"/>
        <v>0</v>
      </c>
      <c r="J97" s="24">
        <f t="shared" si="48"/>
        <v>0</v>
      </c>
      <c r="K97" s="25"/>
    </row>
    <row r="98" spans="1:11" x14ac:dyDescent="0.25">
      <c r="A98" s="26" t="s">
        <v>185</v>
      </c>
      <c r="B98" s="27" t="s">
        <v>146</v>
      </c>
      <c r="C98" s="28">
        <f>SUM(C99:C100)</f>
        <v>5530698923554</v>
      </c>
      <c r="D98" s="28">
        <f t="shared" ref="D98:H98" si="63">SUM(D99:D100)</f>
        <v>323399150658</v>
      </c>
      <c r="E98" s="28">
        <f t="shared" si="63"/>
        <v>186796550386</v>
      </c>
      <c r="F98" s="28">
        <f t="shared" si="63"/>
        <v>5667301523826</v>
      </c>
      <c r="G98" s="28">
        <f t="shared" si="63"/>
        <v>0</v>
      </c>
      <c r="H98" s="33">
        <f t="shared" si="63"/>
        <v>5667301523826</v>
      </c>
      <c r="I98" s="24">
        <f t="shared" si="56"/>
        <v>0</v>
      </c>
      <c r="J98" s="24">
        <f t="shared" si="48"/>
        <v>0</v>
      </c>
      <c r="K98" s="25"/>
    </row>
    <row r="99" spans="1:11" x14ac:dyDescent="0.25">
      <c r="A99" s="29" t="s">
        <v>186</v>
      </c>
      <c r="B99" s="30" t="s">
        <v>187</v>
      </c>
      <c r="C99" s="31">
        <v>4033277003591</v>
      </c>
      <c r="D99" s="31">
        <v>0</v>
      </c>
      <c r="E99" s="31">
        <v>0</v>
      </c>
      <c r="F99" s="31">
        <f t="shared" si="61"/>
        <v>4033277003591</v>
      </c>
      <c r="G99" s="31">
        <v>0</v>
      </c>
      <c r="H99" s="32">
        <v>4033277003591</v>
      </c>
      <c r="I99" s="24">
        <f t="shared" si="56"/>
        <v>0</v>
      </c>
      <c r="J99" s="24">
        <f t="shared" si="48"/>
        <v>0</v>
      </c>
      <c r="K99" s="25"/>
    </row>
    <row r="100" spans="1:11" x14ac:dyDescent="0.25">
      <c r="A100" s="29" t="s">
        <v>188</v>
      </c>
      <c r="B100" s="30" t="s">
        <v>150</v>
      </c>
      <c r="C100" s="31">
        <v>1497421919963</v>
      </c>
      <c r="D100" s="31">
        <v>323399150658</v>
      </c>
      <c r="E100" s="31">
        <v>186796550386</v>
      </c>
      <c r="F100" s="31">
        <f t="shared" si="61"/>
        <v>1634024520235</v>
      </c>
      <c r="G100" s="31">
        <v>0</v>
      </c>
      <c r="H100" s="32">
        <v>1634024520235</v>
      </c>
      <c r="I100" s="24">
        <f t="shared" si="56"/>
        <v>0</v>
      </c>
      <c r="J100" s="24">
        <f t="shared" si="48"/>
        <v>0</v>
      </c>
      <c r="K100" s="25"/>
    </row>
    <row r="101" spans="1:11" x14ac:dyDescent="0.25">
      <c r="A101" s="26" t="s">
        <v>189</v>
      </c>
      <c r="B101" s="27" t="s">
        <v>190</v>
      </c>
      <c r="C101" s="28">
        <f>+C102+C107+C109+C112</f>
        <v>866263273396</v>
      </c>
      <c r="D101" s="28">
        <f t="shared" ref="D101:H101" si="64">+D102+D107+D109+D112</f>
        <v>554568927829</v>
      </c>
      <c r="E101" s="28">
        <f t="shared" si="64"/>
        <v>119413076382</v>
      </c>
      <c r="F101" s="28">
        <f t="shared" si="64"/>
        <v>1301419124843</v>
      </c>
      <c r="G101" s="28">
        <f t="shared" si="64"/>
        <v>0</v>
      </c>
      <c r="H101" s="33">
        <f t="shared" si="64"/>
        <v>1301419124843</v>
      </c>
      <c r="I101" s="24">
        <f t="shared" si="56"/>
        <v>0</v>
      </c>
      <c r="J101" s="24">
        <f t="shared" si="48"/>
        <v>0</v>
      </c>
      <c r="K101" s="25"/>
    </row>
    <row r="102" spans="1:11" x14ac:dyDescent="0.25">
      <c r="A102" s="26" t="s">
        <v>191</v>
      </c>
      <c r="B102" s="27" t="s">
        <v>192</v>
      </c>
      <c r="C102" s="28">
        <f>SUM(C103:C106)</f>
        <v>703054924493</v>
      </c>
      <c r="D102" s="28">
        <f t="shared" ref="D102:H102" si="65">SUM(D103:D106)</f>
        <v>451405984989</v>
      </c>
      <c r="E102" s="28">
        <f t="shared" si="65"/>
        <v>119413076382</v>
      </c>
      <c r="F102" s="28">
        <f t="shared" si="65"/>
        <v>1035047833100</v>
      </c>
      <c r="G102" s="28">
        <f t="shared" si="65"/>
        <v>0</v>
      </c>
      <c r="H102" s="33">
        <f t="shared" si="65"/>
        <v>1035047833100</v>
      </c>
      <c r="I102" s="24">
        <f t="shared" si="56"/>
        <v>0</v>
      </c>
      <c r="J102" s="24">
        <f t="shared" si="48"/>
        <v>0</v>
      </c>
      <c r="K102" s="25"/>
    </row>
    <row r="103" spans="1:11" x14ac:dyDescent="0.25">
      <c r="A103" s="29" t="s">
        <v>193</v>
      </c>
      <c r="B103" s="30" t="s">
        <v>94</v>
      </c>
      <c r="C103" s="31">
        <v>229542850713</v>
      </c>
      <c r="D103" s="31">
        <v>121119192863</v>
      </c>
      <c r="E103" s="31">
        <v>0</v>
      </c>
      <c r="F103" s="31">
        <f t="shared" ref="F103:F106" si="66">+C103+D103-E103</f>
        <v>350662043576</v>
      </c>
      <c r="G103" s="31">
        <v>0</v>
      </c>
      <c r="H103" s="32">
        <v>350662043576</v>
      </c>
      <c r="I103" s="24">
        <f t="shared" si="56"/>
        <v>0</v>
      </c>
      <c r="J103" s="24">
        <f t="shared" si="48"/>
        <v>0</v>
      </c>
      <c r="K103" s="25"/>
    </row>
    <row r="104" spans="1:11" x14ac:dyDescent="0.25">
      <c r="A104" s="29" t="s">
        <v>194</v>
      </c>
      <c r="B104" s="30" t="s">
        <v>195</v>
      </c>
      <c r="C104" s="31">
        <v>187062163632</v>
      </c>
      <c r="D104" s="31">
        <v>93390302977</v>
      </c>
      <c r="E104" s="31">
        <v>0</v>
      </c>
      <c r="F104" s="31">
        <f t="shared" si="66"/>
        <v>280452466609</v>
      </c>
      <c r="G104" s="31">
        <v>0</v>
      </c>
      <c r="H104" s="32">
        <v>280452466609</v>
      </c>
      <c r="I104" s="24">
        <f t="shared" si="56"/>
        <v>0</v>
      </c>
      <c r="J104" s="24">
        <f t="shared" si="48"/>
        <v>0</v>
      </c>
      <c r="K104" s="25"/>
    </row>
    <row r="105" spans="1:11" x14ac:dyDescent="0.25">
      <c r="A105" s="29" t="s">
        <v>196</v>
      </c>
      <c r="B105" s="30" t="s">
        <v>197</v>
      </c>
      <c r="C105" s="31">
        <v>286445193975</v>
      </c>
      <c r="D105" s="31">
        <v>236803236720</v>
      </c>
      <c r="E105" s="31">
        <v>119413076382</v>
      </c>
      <c r="F105" s="31">
        <f t="shared" si="66"/>
        <v>403835354313</v>
      </c>
      <c r="G105" s="31">
        <v>0</v>
      </c>
      <c r="H105" s="32">
        <v>403835354313</v>
      </c>
      <c r="I105" s="24">
        <f t="shared" si="56"/>
        <v>0</v>
      </c>
      <c r="J105" s="24">
        <f t="shared" si="48"/>
        <v>0</v>
      </c>
      <c r="K105" s="25"/>
    </row>
    <row r="106" spans="1:11" x14ac:dyDescent="0.25">
      <c r="A106" s="29" t="s">
        <v>198</v>
      </c>
      <c r="B106" s="30" t="s">
        <v>199</v>
      </c>
      <c r="C106" s="31">
        <v>4716173</v>
      </c>
      <c r="D106" s="31">
        <v>93252429</v>
      </c>
      <c r="E106" s="31">
        <v>0</v>
      </c>
      <c r="F106" s="31">
        <f t="shared" si="66"/>
        <v>97968602</v>
      </c>
      <c r="G106" s="31">
        <v>0</v>
      </c>
      <c r="H106" s="32">
        <v>97968602</v>
      </c>
      <c r="I106" s="24">
        <f t="shared" si="56"/>
        <v>0</v>
      </c>
      <c r="J106" s="24">
        <f t="shared" si="48"/>
        <v>0</v>
      </c>
      <c r="K106" s="25"/>
    </row>
    <row r="107" spans="1:11" x14ac:dyDescent="0.25">
      <c r="A107" s="26" t="s">
        <v>200</v>
      </c>
      <c r="B107" s="27" t="s">
        <v>201</v>
      </c>
      <c r="C107" s="28">
        <f>SUM(C108)</f>
        <v>539024</v>
      </c>
      <c r="D107" s="28">
        <f t="shared" ref="D107:H107" si="67">SUM(D108)</f>
        <v>1129174</v>
      </c>
      <c r="E107" s="28">
        <f t="shared" si="67"/>
        <v>0</v>
      </c>
      <c r="F107" s="28">
        <f t="shared" si="67"/>
        <v>1668198</v>
      </c>
      <c r="G107" s="28">
        <f t="shared" si="67"/>
        <v>0</v>
      </c>
      <c r="H107" s="33">
        <f t="shared" si="67"/>
        <v>1668198</v>
      </c>
      <c r="I107" s="24">
        <f t="shared" si="56"/>
        <v>0</v>
      </c>
      <c r="J107" s="24">
        <f t="shared" si="48"/>
        <v>0</v>
      </c>
      <c r="K107" s="25"/>
    </row>
    <row r="108" spans="1:11" x14ac:dyDescent="0.25">
      <c r="A108" s="29" t="s">
        <v>202</v>
      </c>
      <c r="B108" s="30" t="s">
        <v>203</v>
      </c>
      <c r="C108" s="31">
        <v>539024</v>
      </c>
      <c r="D108" s="31">
        <v>1129174</v>
      </c>
      <c r="E108" s="31">
        <v>0</v>
      </c>
      <c r="F108" s="31">
        <f t="shared" ref="F108" si="68">+C108+D108-E108</f>
        <v>1668198</v>
      </c>
      <c r="G108" s="31">
        <v>0</v>
      </c>
      <c r="H108" s="32">
        <v>1668198</v>
      </c>
      <c r="I108" s="24">
        <f t="shared" si="56"/>
        <v>0</v>
      </c>
      <c r="J108" s="24">
        <f t="shared" si="48"/>
        <v>0</v>
      </c>
      <c r="K108" s="25"/>
    </row>
    <row r="109" spans="1:11" x14ac:dyDescent="0.25">
      <c r="A109" s="26" t="s">
        <v>204</v>
      </c>
      <c r="B109" s="27" t="s">
        <v>165</v>
      </c>
      <c r="C109" s="28">
        <f>SUM(C110:C111)</f>
        <v>158866203072</v>
      </c>
      <c r="D109" s="28">
        <f t="shared" ref="D109:H109" si="69">SUM(D110:D111)</f>
        <v>102827181410</v>
      </c>
      <c r="E109" s="28">
        <f t="shared" si="69"/>
        <v>0</v>
      </c>
      <c r="F109" s="28">
        <f t="shared" si="69"/>
        <v>261693384482</v>
      </c>
      <c r="G109" s="28">
        <f t="shared" si="69"/>
        <v>0</v>
      </c>
      <c r="H109" s="33">
        <f t="shared" si="69"/>
        <v>261693384482</v>
      </c>
      <c r="I109" s="24">
        <f t="shared" si="56"/>
        <v>0</v>
      </c>
      <c r="J109" s="24">
        <f t="shared" si="48"/>
        <v>0</v>
      </c>
      <c r="K109" s="25"/>
    </row>
    <row r="110" spans="1:11" x14ac:dyDescent="0.25">
      <c r="A110" s="29" t="s">
        <v>205</v>
      </c>
      <c r="B110" s="30" t="s">
        <v>167</v>
      </c>
      <c r="C110" s="31">
        <v>118154640122</v>
      </c>
      <c r="D110" s="31">
        <v>99962889961</v>
      </c>
      <c r="E110" s="31">
        <v>0</v>
      </c>
      <c r="F110" s="31">
        <f t="shared" ref="F110:F111" si="70">+C110+D110-E110</f>
        <v>218117530083</v>
      </c>
      <c r="G110" s="31">
        <v>0</v>
      </c>
      <c r="H110" s="32">
        <v>218117530083</v>
      </c>
      <c r="I110" s="24">
        <f t="shared" si="56"/>
        <v>0</v>
      </c>
      <c r="J110" s="24">
        <f t="shared" si="48"/>
        <v>0</v>
      </c>
      <c r="K110" s="25"/>
    </row>
    <row r="111" spans="1:11" x14ac:dyDescent="0.25">
      <c r="A111" s="29" t="s">
        <v>206</v>
      </c>
      <c r="B111" s="30" t="s">
        <v>195</v>
      </c>
      <c r="C111" s="31">
        <v>40711562950</v>
      </c>
      <c r="D111" s="31">
        <v>2864291449</v>
      </c>
      <c r="E111" s="31">
        <v>0</v>
      </c>
      <c r="F111" s="31">
        <f t="shared" si="70"/>
        <v>43575854399</v>
      </c>
      <c r="G111" s="31">
        <v>0</v>
      </c>
      <c r="H111" s="32">
        <v>43575854399</v>
      </c>
      <c r="I111" s="24">
        <f t="shared" si="56"/>
        <v>0</v>
      </c>
      <c r="J111" s="24">
        <f t="shared" si="48"/>
        <v>0</v>
      </c>
      <c r="K111" s="25"/>
    </row>
    <row r="112" spans="1:11" x14ac:dyDescent="0.25">
      <c r="A112" s="26" t="s">
        <v>207</v>
      </c>
      <c r="B112" s="27" t="s">
        <v>169</v>
      </c>
      <c r="C112" s="28">
        <f>SUM(C113)</f>
        <v>4341606807</v>
      </c>
      <c r="D112" s="28">
        <f t="shared" ref="D112:H112" si="71">SUM(D113)</f>
        <v>334632256</v>
      </c>
      <c r="E112" s="28">
        <f t="shared" si="71"/>
        <v>0</v>
      </c>
      <c r="F112" s="28">
        <f t="shared" si="71"/>
        <v>4676239063</v>
      </c>
      <c r="G112" s="28">
        <f t="shared" si="71"/>
        <v>0</v>
      </c>
      <c r="H112" s="33">
        <f t="shared" si="71"/>
        <v>4676239063</v>
      </c>
      <c r="I112" s="24">
        <f t="shared" si="56"/>
        <v>0</v>
      </c>
      <c r="J112" s="24">
        <f t="shared" si="48"/>
        <v>0</v>
      </c>
      <c r="K112" s="25"/>
    </row>
    <row r="113" spans="1:11" x14ac:dyDescent="0.25">
      <c r="A113" s="29" t="s">
        <v>208</v>
      </c>
      <c r="B113" s="30" t="s">
        <v>209</v>
      </c>
      <c r="C113" s="31">
        <v>4341606807</v>
      </c>
      <c r="D113" s="31">
        <v>334632256</v>
      </c>
      <c r="E113" s="31">
        <v>0</v>
      </c>
      <c r="F113" s="31">
        <f t="shared" ref="F113" si="72">+C113+D113-E113</f>
        <v>4676239063</v>
      </c>
      <c r="G113" s="31">
        <v>0</v>
      </c>
      <c r="H113" s="32">
        <v>4676239063</v>
      </c>
      <c r="I113" s="24">
        <f t="shared" si="56"/>
        <v>0</v>
      </c>
      <c r="J113" s="24">
        <f t="shared" si="48"/>
        <v>0</v>
      </c>
      <c r="K113" s="25"/>
    </row>
    <row r="114" spans="1:11" x14ac:dyDescent="0.25">
      <c r="A114" s="26" t="s">
        <v>210</v>
      </c>
      <c r="B114" s="27" t="s">
        <v>211</v>
      </c>
      <c r="C114" s="28">
        <f>+C115+C123</f>
        <v>0</v>
      </c>
      <c r="D114" s="28">
        <f t="shared" ref="D114:H114" si="73">+D115+D123</f>
        <v>1895871201335</v>
      </c>
      <c r="E114" s="28">
        <f t="shared" si="73"/>
        <v>1895871201335</v>
      </c>
      <c r="F114" s="28">
        <f t="shared" si="73"/>
        <v>0</v>
      </c>
      <c r="G114" s="28">
        <f t="shared" si="73"/>
        <v>0</v>
      </c>
      <c r="H114" s="33">
        <f t="shared" si="73"/>
        <v>0</v>
      </c>
      <c r="I114" s="24">
        <f t="shared" si="56"/>
        <v>0</v>
      </c>
      <c r="J114" s="24">
        <f t="shared" si="48"/>
        <v>0</v>
      </c>
      <c r="K114" s="25"/>
    </row>
    <row r="115" spans="1:11" x14ac:dyDescent="0.25">
      <c r="A115" s="26" t="s">
        <v>212</v>
      </c>
      <c r="B115" s="27" t="s">
        <v>213</v>
      </c>
      <c r="C115" s="28">
        <f>+C116+C119+C121</f>
        <v>9279162541</v>
      </c>
      <c r="D115" s="28">
        <f t="shared" ref="D115:H115" si="74">+D116+D119+D121</f>
        <v>985779442665</v>
      </c>
      <c r="E115" s="28">
        <f t="shared" si="74"/>
        <v>910091758670</v>
      </c>
      <c r="F115" s="28">
        <f t="shared" si="74"/>
        <v>84966846536</v>
      </c>
      <c r="G115" s="28">
        <f t="shared" si="74"/>
        <v>0</v>
      </c>
      <c r="H115" s="33">
        <f t="shared" si="74"/>
        <v>84966846536</v>
      </c>
      <c r="I115" s="24">
        <f t="shared" si="56"/>
        <v>0</v>
      </c>
      <c r="J115" s="24">
        <f t="shared" si="48"/>
        <v>0</v>
      </c>
      <c r="K115" s="25"/>
    </row>
    <row r="116" spans="1:11" x14ac:dyDescent="0.25">
      <c r="A116" s="26" t="s">
        <v>214</v>
      </c>
      <c r="B116" s="27" t="s">
        <v>215</v>
      </c>
      <c r="C116" s="28">
        <f>SUM(C117:C118)</f>
        <v>9045433409</v>
      </c>
      <c r="D116" s="28">
        <f t="shared" ref="D116:H116" si="75">SUM(D117:D118)</f>
        <v>0</v>
      </c>
      <c r="E116" s="28">
        <f t="shared" si="75"/>
        <v>0</v>
      </c>
      <c r="F116" s="28">
        <f t="shared" si="75"/>
        <v>9045433409</v>
      </c>
      <c r="G116" s="28">
        <f t="shared" si="75"/>
        <v>0</v>
      </c>
      <c r="H116" s="33">
        <f t="shared" si="75"/>
        <v>9045433409</v>
      </c>
      <c r="I116" s="24">
        <f t="shared" si="56"/>
        <v>0</v>
      </c>
      <c r="J116" s="24">
        <f t="shared" si="48"/>
        <v>0</v>
      </c>
      <c r="K116" s="25"/>
    </row>
    <row r="117" spans="1:11" x14ac:dyDescent="0.25">
      <c r="A117" s="29" t="s">
        <v>216</v>
      </c>
      <c r="B117" s="30" t="s">
        <v>217</v>
      </c>
      <c r="C117" s="31">
        <v>7453766640</v>
      </c>
      <c r="D117" s="31">
        <v>0</v>
      </c>
      <c r="E117" s="31">
        <v>0</v>
      </c>
      <c r="F117" s="31">
        <f>+C117+D117-E117</f>
        <v>7453766640</v>
      </c>
      <c r="G117" s="31">
        <v>0</v>
      </c>
      <c r="H117" s="32">
        <v>7453766640</v>
      </c>
      <c r="I117" s="24">
        <f t="shared" si="56"/>
        <v>0</v>
      </c>
      <c r="J117" s="24">
        <f t="shared" si="48"/>
        <v>0</v>
      </c>
      <c r="K117" s="25"/>
    </row>
    <row r="118" spans="1:11" x14ac:dyDescent="0.25">
      <c r="A118" s="29" t="s">
        <v>218</v>
      </c>
      <c r="B118" s="30" t="s">
        <v>219</v>
      </c>
      <c r="C118" s="31">
        <v>1591666769</v>
      </c>
      <c r="D118" s="31">
        <v>0</v>
      </c>
      <c r="E118" s="31">
        <v>0</v>
      </c>
      <c r="F118" s="31">
        <f>+C118+D118-E118</f>
        <v>1591666769</v>
      </c>
      <c r="G118" s="31">
        <v>0</v>
      </c>
      <c r="H118" s="32">
        <v>1591666769</v>
      </c>
      <c r="I118" s="24">
        <f t="shared" si="56"/>
        <v>0</v>
      </c>
      <c r="J118" s="24">
        <f t="shared" si="48"/>
        <v>0</v>
      </c>
      <c r="K118" s="25"/>
    </row>
    <row r="119" spans="1:11" x14ac:dyDescent="0.25">
      <c r="A119" s="26" t="s">
        <v>220</v>
      </c>
      <c r="B119" s="27" t="s">
        <v>221</v>
      </c>
      <c r="C119" s="28">
        <f>SUM(C120)</f>
        <v>0</v>
      </c>
      <c r="D119" s="28">
        <f t="shared" ref="D119:H119" si="76">SUM(D120)</f>
        <v>985779442665</v>
      </c>
      <c r="E119" s="28">
        <f t="shared" si="76"/>
        <v>910091758670</v>
      </c>
      <c r="F119" s="28">
        <f t="shared" si="76"/>
        <v>75687683995</v>
      </c>
      <c r="G119" s="28">
        <f t="shared" si="76"/>
        <v>0</v>
      </c>
      <c r="H119" s="33">
        <f t="shared" si="76"/>
        <v>75687683995</v>
      </c>
      <c r="I119" s="24">
        <f t="shared" si="56"/>
        <v>0</v>
      </c>
      <c r="J119" s="24">
        <f t="shared" si="48"/>
        <v>0</v>
      </c>
      <c r="K119" s="25"/>
    </row>
    <row r="120" spans="1:11" x14ac:dyDescent="0.25">
      <c r="A120" s="29" t="s">
        <v>222</v>
      </c>
      <c r="B120" s="30" t="s">
        <v>223</v>
      </c>
      <c r="C120" s="31">
        <v>0</v>
      </c>
      <c r="D120" s="31">
        <v>985779442665</v>
      </c>
      <c r="E120" s="31">
        <v>910091758670</v>
      </c>
      <c r="F120" s="31">
        <f>+C120+D120-E120</f>
        <v>75687683995</v>
      </c>
      <c r="G120" s="31">
        <v>0</v>
      </c>
      <c r="H120" s="32">
        <v>75687683995</v>
      </c>
      <c r="I120" s="24">
        <f t="shared" si="56"/>
        <v>0</v>
      </c>
      <c r="J120" s="24">
        <f t="shared" si="48"/>
        <v>0</v>
      </c>
      <c r="K120" s="25"/>
    </row>
    <row r="121" spans="1:11" x14ac:dyDescent="0.25">
      <c r="A121" s="26" t="s">
        <v>224</v>
      </c>
      <c r="B121" s="27" t="s">
        <v>225</v>
      </c>
      <c r="C121" s="28">
        <f>SUM(C122)</f>
        <v>233729132</v>
      </c>
      <c r="D121" s="28">
        <f t="shared" ref="D121:H121" si="77">SUM(D122)</f>
        <v>0</v>
      </c>
      <c r="E121" s="28">
        <f t="shared" si="77"/>
        <v>0</v>
      </c>
      <c r="F121" s="28">
        <f t="shared" si="77"/>
        <v>233729132</v>
      </c>
      <c r="G121" s="28">
        <f t="shared" si="77"/>
        <v>0</v>
      </c>
      <c r="H121" s="33">
        <f t="shared" si="77"/>
        <v>233729132</v>
      </c>
      <c r="I121" s="24">
        <f t="shared" si="56"/>
        <v>0</v>
      </c>
      <c r="J121" s="24">
        <f t="shared" si="48"/>
        <v>0</v>
      </c>
      <c r="K121" s="25"/>
    </row>
    <row r="122" spans="1:11" x14ac:dyDescent="0.25">
      <c r="A122" s="29" t="s">
        <v>226</v>
      </c>
      <c r="B122" s="30" t="s">
        <v>227</v>
      </c>
      <c r="C122" s="31">
        <v>233729132</v>
      </c>
      <c r="D122" s="31">
        <v>0</v>
      </c>
      <c r="E122" s="31">
        <v>0</v>
      </c>
      <c r="F122" s="31">
        <f>+C122+D122-E122</f>
        <v>233729132</v>
      </c>
      <c r="G122" s="31">
        <v>0</v>
      </c>
      <c r="H122" s="32">
        <v>233729132</v>
      </c>
      <c r="I122" s="24">
        <f t="shared" si="56"/>
        <v>0</v>
      </c>
      <c r="J122" s="24">
        <f t="shared" si="48"/>
        <v>0</v>
      </c>
      <c r="K122" s="25"/>
    </row>
    <row r="123" spans="1:11" x14ac:dyDescent="0.25">
      <c r="A123" s="26" t="s">
        <v>228</v>
      </c>
      <c r="B123" s="27" t="s">
        <v>229</v>
      </c>
      <c r="C123" s="28">
        <f>+C124</f>
        <v>-9279162541</v>
      </c>
      <c r="D123" s="28">
        <f t="shared" ref="D123:H123" si="78">+D124</f>
        <v>910091758670</v>
      </c>
      <c r="E123" s="28">
        <f t="shared" si="78"/>
        <v>985779442665</v>
      </c>
      <c r="F123" s="28">
        <f t="shared" si="78"/>
        <v>-84966846536</v>
      </c>
      <c r="G123" s="28">
        <f t="shared" si="78"/>
        <v>0</v>
      </c>
      <c r="H123" s="33">
        <f t="shared" si="78"/>
        <v>-84966846536</v>
      </c>
      <c r="I123" s="24">
        <f t="shared" si="56"/>
        <v>0</v>
      </c>
      <c r="J123" s="24">
        <f t="shared" si="48"/>
        <v>0</v>
      </c>
      <c r="K123" s="25"/>
    </row>
    <row r="124" spans="1:11" x14ac:dyDescent="0.25">
      <c r="A124" s="26" t="s">
        <v>230</v>
      </c>
      <c r="B124" s="27" t="s">
        <v>231</v>
      </c>
      <c r="C124" s="28">
        <f>SUM(C125:C127)</f>
        <v>-9279162541</v>
      </c>
      <c r="D124" s="28">
        <f t="shared" ref="D124:H124" si="79">SUM(D125:D127)</f>
        <v>910091758670</v>
      </c>
      <c r="E124" s="28">
        <f t="shared" si="79"/>
        <v>985779442665</v>
      </c>
      <c r="F124" s="28">
        <f t="shared" si="79"/>
        <v>-84966846536</v>
      </c>
      <c r="G124" s="28">
        <f t="shared" si="79"/>
        <v>0</v>
      </c>
      <c r="H124" s="33">
        <f t="shared" si="79"/>
        <v>-84966846536</v>
      </c>
      <c r="I124" s="24">
        <f t="shared" si="56"/>
        <v>0</v>
      </c>
      <c r="J124" s="24">
        <f t="shared" si="48"/>
        <v>0</v>
      </c>
      <c r="K124" s="25"/>
    </row>
    <row r="125" spans="1:11" x14ac:dyDescent="0.25">
      <c r="A125" s="29" t="s">
        <v>232</v>
      </c>
      <c r="B125" s="30" t="s">
        <v>233</v>
      </c>
      <c r="C125" s="31">
        <v>-9045433409</v>
      </c>
      <c r="D125" s="31">
        <v>0</v>
      </c>
      <c r="E125" s="31">
        <v>0</v>
      </c>
      <c r="F125" s="31">
        <f t="shared" ref="F125:F127" si="80">+C125+D125-E125</f>
        <v>-9045433409</v>
      </c>
      <c r="G125" s="31">
        <v>0</v>
      </c>
      <c r="H125" s="32">
        <v>-9045433409</v>
      </c>
      <c r="I125" s="24">
        <f t="shared" si="56"/>
        <v>0</v>
      </c>
      <c r="J125" s="24">
        <f t="shared" si="48"/>
        <v>0</v>
      </c>
      <c r="K125" s="25"/>
    </row>
    <row r="126" spans="1:11" x14ac:dyDescent="0.25">
      <c r="A126" s="29" t="s">
        <v>234</v>
      </c>
      <c r="B126" s="30" t="s">
        <v>235</v>
      </c>
      <c r="C126" s="31">
        <v>0</v>
      </c>
      <c r="D126" s="31">
        <v>910091758670</v>
      </c>
      <c r="E126" s="31">
        <v>985779442665</v>
      </c>
      <c r="F126" s="31">
        <f t="shared" si="80"/>
        <v>-75687683995</v>
      </c>
      <c r="G126" s="31">
        <v>0</v>
      </c>
      <c r="H126" s="32">
        <v>-75687683995</v>
      </c>
      <c r="I126" s="24">
        <f t="shared" ref="I126:I137" si="81">+C128-D128+E128-F128</f>
        <v>0</v>
      </c>
      <c r="J126" s="24">
        <f t="shared" si="48"/>
        <v>0</v>
      </c>
      <c r="K126" s="25"/>
    </row>
    <row r="127" spans="1:11" x14ac:dyDescent="0.25">
      <c r="A127" s="29" t="s">
        <v>236</v>
      </c>
      <c r="B127" s="30" t="s">
        <v>227</v>
      </c>
      <c r="C127" s="31">
        <v>-233729132</v>
      </c>
      <c r="D127" s="31">
        <v>0</v>
      </c>
      <c r="E127" s="31">
        <v>0</v>
      </c>
      <c r="F127" s="31">
        <f t="shared" si="80"/>
        <v>-233729132</v>
      </c>
      <c r="G127" s="31">
        <v>0</v>
      </c>
      <c r="H127" s="32">
        <v>-233729132</v>
      </c>
      <c r="I127" s="24">
        <f t="shared" si="81"/>
        <v>0</v>
      </c>
      <c r="J127" s="24">
        <f t="shared" si="48"/>
        <v>0</v>
      </c>
      <c r="K127" s="25"/>
    </row>
    <row r="128" spans="1:11" x14ac:dyDescent="0.25">
      <c r="A128" s="26" t="s">
        <v>237</v>
      </c>
      <c r="B128" s="27" t="s">
        <v>238</v>
      </c>
      <c r="C128" s="28">
        <f>+C129+C134</f>
        <v>0</v>
      </c>
      <c r="D128" s="28">
        <f t="shared" ref="D128:F128" si="82">+D129+D134</f>
        <v>73454357104006</v>
      </c>
      <c r="E128" s="28">
        <f t="shared" si="82"/>
        <v>73454357104006</v>
      </c>
      <c r="F128" s="28">
        <f t="shared" si="82"/>
        <v>0</v>
      </c>
      <c r="G128" s="28">
        <f>+G129+G134</f>
        <v>0</v>
      </c>
      <c r="H128" s="28">
        <f t="shared" ref="H128" si="83">+H129+H134</f>
        <v>0</v>
      </c>
      <c r="I128" s="24">
        <f t="shared" si="81"/>
        <v>0</v>
      </c>
      <c r="J128" s="24">
        <f t="shared" si="48"/>
        <v>0</v>
      </c>
      <c r="K128" s="25"/>
    </row>
    <row r="129" spans="1:11" x14ac:dyDescent="0.25">
      <c r="A129" s="26" t="s">
        <v>239</v>
      </c>
      <c r="B129" s="27" t="s">
        <v>240</v>
      </c>
      <c r="C129" s="28">
        <f>+C130+C132</f>
        <v>32909253855220</v>
      </c>
      <c r="D129" s="28">
        <f t="shared" ref="D129:H129" si="84">+D130+D132</f>
        <v>36606308996408</v>
      </c>
      <c r="E129" s="28">
        <f t="shared" si="84"/>
        <v>36848048107598</v>
      </c>
      <c r="F129" s="28">
        <f t="shared" si="84"/>
        <v>33150992966410</v>
      </c>
      <c r="G129" s="28">
        <f t="shared" si="84"/>
        <v>0</v>
      </c>
      <c r="H129" s="28">
        <f t="shared" si="84"/>
        <v>33150992966410</v>
      </c>
      <c r="I129" s="24">
        <f t="shared" si="81"/>
        <v>0</v>
      </c>
      <c r="J129" s="24">
        <f t="shared" si="48"/>
        <v>0</v>
      </c>
      <c r="K129" s="25"/>
    </row>
    <row r="130" spans="1:11" x14ac:dyDescent="0.25">
      <c r="A130" s="26" t="s">
        <v>241</v>
      </c>
      <c r="B130" s="27" t="s">
        <v>242</v>
      </c>
      <c r="C130" s="28">
        <f>SUM(C131)</f>
        <v>32909253855220</v>
      </c>
      <c r="D130" s="28">
        <f t="shared" ref="D130:H130" si="85">SUM(D131)</f>
        <v>32909253855220</v>
      </c>
      <c r="E130" s="28">
        <f t="shared" si="85"/>
        <v>32979028856417</v>
      </c>
      <c r="F130" s="28">
        <f t="shared" si="85"/>
        <v>32979028856417</v>
      </c>
      <c r="G130" s="28">
        <f t="shared" si="85"/>
        <v>0</v>
      </c>
      <c r="H130" s="33">
        <f t="shared" si="85"/>
        <v>32979028856417</v>
      </c>
      <c r="I130" s="24">
        <f t="shared" si="81"/>
        <v>0</v>
      </c>
      <c r="J130" s="24">
        <f t="shared" si="48"/>
        <v>0</v>
      </c>
      <c r="K130" s="25"/>
    </row>
    <row r="131" spans="1:11" x14ac:dyDescent="0.25">
      <c r="A131" s="29" t="s">
        <v>243</v>
      </c>
      <c r="B131" s="30" t="s">
        <v>217</v>
      </c>
      <c r="C131" s="31">
        <v>32909253855220</v>
      </c>
      <c r="D131" s="31">
        <v>32909253855220</v>
      </c>
      <c r="E131" s="31">
        <v>32979028856417</v>
      </c>
      <c r="F131" s="31">
        <f>+C131-D131+E131</f>
        <v>32979028856417</v>
      </c>
      <c r="G131" s="31">
        <v>0</v>
      </c>
      <c r="H131" s="32">
        <v>32979028856417</v>
      </c>
      <c r="I131" s="24">
        <f t="shared" si="81"/>
        <v>0</v>
      </c>
      <c r="J131" s="24">
        <f t="shared" si="48"/>
        <v>0</v>
      </c>
      <c r="K131" s="25"/>
    </row>
    <row r="132" spans="1:11" x14ac:dyDescent="0.25">
      <c r="A132" s="26" t="s">
        <v>244</v>
      </c>
      <c r="B132" s="27" t="s">
        <v>245</v>
      </c>
      <c r="C132" s="28">
        <f>SUM(C133)</f>
        <v>0</v>
      </c>
      <c r="D132" s="28">
        <f t="shared" ref="D132:H132" si="86">SUM(D133)</f>
        <v>3697055141188</v>
      </c>
      <c r="E132" s="28">
        <f t="shared" si="86"/>
        <v>3869019251181</v>
      </c>
      <c r="F132" s="28">
        <f t="shared" si="86"/>
        <v>171964109993</v>
      </c>
      <c r="G132" s="28">
        <f t="shared" si="86"/>
        <v>0</v>
      </c>
      <c r="H132" s="33">
        <f t="shared" si="86"/>
        <v>171964109993</v>
      </c>
      <c r="I132" s="24">
        <f t="shared" si="81"/>
        <v>0</v>
      </c>
      <c r="J132" s="24">
        <f t="shared" si="48"/>
        <v>0</v>
      </c>
      <c r="K132" s="25"/>
    </row>
    <row r="133" spans="1:11" x14ac:dyDescent="0.25">
      <c r="A133" s="29" t="s">
        <v>246</v>
      </c>
      <c r="B133" s="30" t="s">
        <v>217</v>
      </c>
      <c r="C133" s="31">
        <v>0</v>
      </c>
      <c r="D133" s="31">
        <v>3697055141188</v>
      </c>
      <c r="E133" s="31">
        <v>3869019251181</v>
      </c>
      <c r="F133" s="31">
        <f>+C133-D133+E133</f>
        <v>171964109993</v>
      </c>
      <c r="G133" s="31">
        <v>0</v>
      </c>
      <c r="H133" s="32">
        <v>171964109993</v>
      </c>
      <c r="I133" s="24">
        <f t="shared" si="81"/>
        <v>0</v>
      </c>
      <c r="J133" s="24">
        <f t="shared" si="48"/>
        <v>0</v>
      </c>
      <c r="K133" s="25"/>
    </row>
    <row r="134" spans="1:11" x14ac:dyDescent="0.25">
      <c r="A134" s="26" t="s">
        <v>247</v>
      </c>
      <c r="B134" s="27" t="s">
        <v>248</v>
      </c>
      <c r="C134" s="28">
        <f>+C135</f>
        <v>-32909253855220</v>
      </c>
      <c r="D134" s="28">
        <f t="shared" ref="D134:H134" si="87">+D135</f>
        <v>36848048107598</v>
      </c>
      <c r="E134" s="28">
        <f t="shared" si="87"/>
        <v>36606308996408</v>
      </c>
      <c r="F134" s="28">
        <f t="shared" si="87"/>
        <v>-33150992966410</v>
      </c>
      <c r="G134" s="28">
        <f t="shared" si="87"/>
        <v>0</v>
      </c>
      <c r="H134" s="28">
        <f t="shared" si="87"/>
        <v>-33150992966410</v>
      </c>
      <c r="I134" s="24">
        <f t="shared" si="81"/>
        <v>0</v>
      </c>
      <c r="J134" s="24">
        <f t="shared" si="48"/>
        <v>0</v>
      </c>
      <c r="K134" s="25"/>
    </row>
    <row r="135" spans="1:11" x14ac:dyDescent="0.25">
      <c r="A135" s="26" t="s">
        <v>249</v>
      </c>
      <c r="B135" s="27" t="s">
        <v>250</v>
      </c>
      <c r="C135" s="28">
        <f>SUM(C136:C137)</f>
        <v>-32909253855220</v>
      </c>
      <c r="D135" s="28">
        <f t="shared" ref="D135:H135" si="88">SUM(D136:D137)</f>
        <v>36848048107598</v>
      </c>
      <c r="E135" s="28">
        <f t="shared" si="88"/>
        <v>36606308996408</v>
      </c>
      <c r="F135" s="28">
        <f t="shared" si="88"/>
        <v>-33150992966410</v>
      </c>
      <c r="G135" s="28">
        <f t="shared" si="88"/>
        <v>0</v>
      </c>
      <c r="H135" s="28">
        <f t="shared" si="88"/>
        <v>-33150992966410</v>
      </c>
      <c r="I135" s="24">
        <f t="shared" si="81"/>
        <v>0</v>
      </c>
      <c r="J135" s="24">
        <f t="shared" si="48"/>
        <v>0</v>
      </c>
      <c r="K135" s="25"/>
    </row>
    <row r="136" spans="1:11" x14ac:dyDescent="0.25">
      <c r="A136" s="29" t="s">
        <v>251</v>
      </c>
      <c r="B136" s="30" t="s">
        <v>252</v>
      </c>
      <c r="C136" s="31">
        <v>-32909253855220</v>
      </c>
      <c r="D136" s="31">
        <v>32979028856417</v>
      </c>
      <c r="E136" s="31">
        <v>32909253855220</v>
      </c>
      <c r="F136" s="31">
        <f t="shared" ref="F136:F137" si="89">+C136-D136+E136</f>
        <v>-32979028856417</v>
      </c>
      <c r="G136" s="31">
        <v>0</v>
      </c>
      <c r="H136" s="32">
        <v>-32979028856417</v>
      </c>
      <c r="I136" s="24">
        <f t="shared" si="81"/>
        <v>0</v>
      </c>
      <c r="J136" s="24">
        <f t="shared" si="48"/>
        <v>0</v>
      </c>
    </row>
    <row r="137" spans="1:11" ht="15.75" thickBot="1" x14ac:dyDescent="0.3">
      <c r="A137" s="35" t="s">
        <v>253</v>
      </c>
      <c r="B137" s="36" t="s">
        <v>254</v>
      </c>
      <c r="C137" s="37">
        <v>0</v>
      </c>
      <c r="D137" s="37">
        <v>3869019251181</v>
      </c>
      <c r="E137" s="37">
        <v>3697055141188</v>
      </c>
      <c r="F137" s="37">
        <f t="shared" si="89"/>
        <v>-171964109993</v>
      </c>
      <c r="G137" s="37">
        <v>0</v>
      </c>
      <c r="H137" s="38">
        <v>-171964109993</v>
      </c>
      <c r="I137" s="24">
        <f t="shared" si="81"/>
        <v>0</v>
      </c>
      <c r="J137" s="24">
        <f t="shared" si="48"/>
        <v>0</v>
      </c>
      <c r="K137" s="39"/>
    </row>
    <row r="139" spans="1:11" x14ac:dyDescent="0.25">
      <c r="C139" s="40">
        <f>+C10-C42-C65-C69+C90+C114-C128</f>
        <v>0</v>
      </c>
      <c r="D139" s="40">
        <f>+D10+D42+D65+D69+D90+D114+D128</f>
        <v>4181119929837679</v>
      </c>
      <c r="E139" s="40">
        <f>+E10+E42+E65+E69+E90+E114+E128</f>
        <v>4181119929837679</v>
      </c>
      <c r="F139" s="40">
        <f>+F10-F42-F65-F69+F90+F114-F128</f>
        <v>0</v>
      </c>
      <c r="G139" s="40">
        <f>+G10-G42-G65-G69+G90+G114-G128</f>
        <v>-1057998401718</v>
      </c>
      <c r="H139" s="40">
        <f>+H10-H42-H65-H69+H90+H114-H128</f>
        <v>1057998401718</v>
      </c>
    </row>
    <row r="140" spans="1:11" x14ac:dyDescent="0.25">
      <c r="E140" s="40">
        <f>+D139-E139</f>
        <v>0</v>
      </c>
    </row>
    <row r="141" spans="1:11" x14ac:dyDescent="0.25">
      <c r="C141" s="39"/>
      <c r="D141" s="39"/>
      <c r="E141" s="39"/>
      <c r="F141" s="39"/>
    </row>
    <row r="142" spans="1:11" x14ac:dyDescent="0.25">
      <c r="C142" s="39"/>
    </row>
    <row r="143" spans="1:11" x14ac:dyDescent="0.25">
      <c r="C143" s="39"/>
      <c r="D143" s="39"/>
      <c r="E143" s="39"/>
      <c r="F143" s="39"/>
    </row>
  </sheetData>
  <autoFilter ref="A9:H137"/>
  <pageMargins left="0.41" right="0.17" top="0.37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CATALOGO SEPT 2017 DTN</vt:lpstr>
      <vt:lpstr>'CATALOGO SEPT 2017 DTN'!Títulos_a_imprimir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Diaz Amorocho</dc:creator>
  <cp:lastModifiedBy>Luis Alfonso Diaz Amorocho</cp:lastModifiedBy>
  <dcterms:created xsi:type="dcterms:W3CDTF">2017-11-14T14:57:31Z</dcterms:created>
  <dcterms:modified xsi:type="dcterms:W3CDTF">2017-11-14T14:59:09Z</dcterms:modified>
</cp:coreProperties>
</file>