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UDA PUBLICA\2017\ESTADOS FINANCIEROS\informes 02trimentre 2017\"/>
    </mc:Choice>
  </mc:AlternateContent>
  <bookViews>
    <workbookView xWindow="0" yWindow="0" windowWidth="16457" windowHeight="6463"/>
  </bookViews>
  <sheets>
    <sheet name="CATALOGO sin cvos (2)" sheetId="1" r:id="rId1"/>
  </sheets>
  <definedNames>
    <definedName name="_xlnm.Print_Area" localSheetId="0">'CATALOGO sin cvos (2)'!$A$1:$H$174</definedName>
    <definedName name="_xlnm.Print_Titles" localSheetId="0">'CATALOGO sin cvos (2)'!$1:$9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1" i="1" l="1"/>
  <c r="F161" i="1"/>
  <c r="I160" i="1"/>
  <c r="F160" i="1"/>
  <c r="F159" i="1" s="1"/>
  <c r="H159" i="1"/>
  <c r="G159" i="1"/>
  <c r="I159" i="1" s="1"/>
  <c r="E159" i="1"/>
  <c r="E156" i="1" s="1"/>
  <c r="D159" i="1"/>
  <c r="C159" i="1"/>
  <c r="I158" i="1"/>
  <c r="F158" i="1"/>
  <c r="H157" i="1"/>
  <c r="G157" i="1"/>
  <c r="I157" i="1" s="1"/>
  <c r="F157" i="1"/>
  <c r="F156" i="1" s="1"/>
  <c r="E157" i="1"/>
  <c r="D157" i="1"/>
  <c r="D156" i="1" s="1"/>
  <c r="C157" i="1"/>
  <c r="H156" i="1"/>
  <c r="G156" i="1"/>
  <c r="I156" i="1" s="1"/>
  <c r="C156" i="1"/>
  <c r="I155" i="1"/>
  <c r="F155" i="1"/>
  <c r="H154" i="1"/>
  <c r="G154" i="1"/>
  <c r="I154" i="1" s="1"/>
  <c r="F154" i="1"/>
  <c r="F149" i="1" s="1"/>
  <c r="E154" i="1"/>
  <c r="D154" i="1"/>
  <c r="D149" i="1" s="1"/>
  <c r="C154" i="1"/>
  <c r="F153" i="1"/>
  <c r="I153" i="1" s="1"/>
  <c r="F152" i="1"/>
  <c r="I152" i="1" s="1"/>
  <c r="I151" i="1"/>
  <c r="F151" i="1"/>
  <c r="I150" i="1"/>
  <c r="H150" i="1"/>
  <c r="G150" i="1"/>
  <c r="F150" i="1"/>
  <c r="E150" i="1"/>
  <c r="D150" i="1"/>
  <c r="C150" i="1"/>
  <c r="C149" i="1" s="1"/>
  <c r="H149" i="1"/>
  <c r="G149" i="1"/>
  <c r="G144" i="1" s="1"/>
  <c r="E149" i="1"/>
  <c r="I148" i="1"/>
  <c r="F148" i="1"/>
  <c r="I147" i="1"/>
  <c r="F147" i="1"/>
  <c r="F146" i="1" s="1"/>
  <c r="F145" i="1" s="1"/>
  <c r="H146" i="1"/>
  <c r="G146" i="1"/>
  <c r="E146" i="1"/>
  <c r="E145" i="1" s="1"/>
  <c r="D146" i="1"/>
  <c r="C146" i="1"/>
  <c r="C145" i="1" s="1"/>
  <c r="H145" i="1"/>
  <c r="G145" i="1"/>
  <c r="D145" i="1"/>
  <c r="H144" i="1"/>
  <c r="F143" i="1"/>
  <c r="I143" i="1" s="1"/>
  <c r="I142" i="1"/>
  <c r="F142" i="1"/>
  <c r="H141" i="1"/>
  <c r="H140" i="1" s="1"/>
  <c r="G141" i="1"/>
  <c r="I141" i="1" s="1"/>
  <c r="F141" i="1"/>
  <c r="F140" i="1" s="1"/>
  <c r="E141" i="1"/>
  <c r="D141" i="1"/>
  <c r="D140" i="1" s="1"/>
  <c r="C141" i="1"/>
  <c r="G140" i="1"/>
  <c r="I140" i="1" s="1"/>
  <c r="E140" i="1"/>
  <c r="E133" i="1" s="1"/>
  <c r="C140" i="1"/>
  <c r="I139" i="1"/>
  <c r="F139" i="1"/>
  <c r="H138" i="1"/>
  <c r="G138" i="1"/>
  <c r="I138" i="1" s="1"/>
  <c r="F138" i="1"/>
  <c r="F134" i="1" s="1"/>
  <c r="E138" i="1"/>
  <c r="D138" i="1"/>
  <c r="D134" i="1" s="1"/>
  <c r="C138" i="1"/>
  <c r="F137" i="1"/>
  <c r="I137" i="1" s="1"/>
  <c r="F136" i="1"/>
  <c r="I136" i="1" s="1"/>
  <c r="I135" i="1"/>
  <c r="H135" i="1"/>
  <c r="G135" i="1"/>
  <c r="G134" i="1" s="1"/>
  <c r="F135" i="1"/>
  <c r="E135" i="1"/>
  <c r="D135" i="1"/>
  <c r="C135" i="1"/>
  <c r="C134" i="1" s="1"/>
  <c r="C133" i="1" s="1"/>
  <c r="H134" i="1"/>
  <c r="E134" i="1"/>
  <c r="F132" i="1"/>
  <c r="I132" i="1" s="1"/>
  <c r="H131" i="1"/>
  <c r="G131" i="1"/>
  <c r="I131" i="1" s="1"/>
  <c r="F131" i="1"/>
  <c r="E131" i="1"/>
  <c r="D131" i="1"/>
  <c r="C131" i="1"/>
  <c r="F130" i="1"/>
  <c r="I130" i="1" s="1"/>
  <c r="I129" i="1"/>
  <c r="H129" i="1"/>
  <c r="G129" i="1"/>
  <c r="G108" i="1" s="1"/>
  <c r="F129" i="1"/>
  <c r="E129" i="1"/>
  <c r="D129" i="1"/>
  <c r="C129" i="1"/>
  <c r="F128" i="1"/>
  <c r="F124" i="1" s="1"/>
  <c r="F127" i="1"/>
  <c r="I127" i="1" s="1"/>
  <c r="I126" i="1"/>
  <c r="F126" i="1"/>
  <c r="F125" i="1"/>
  <c r="I125" i="1" s="1"/>
  <c r="H124" i="1"/>
  <c r="G124" i="1"/>
  <c r="E124" i="1"/>
  <c r="D124" i="1"/>
  <c r="C124" i="1"/>
  <c r="F123" i="1"/>
  <c r="I123" i="1" s="1"/>
  <c r="I122" i="1"/>
  <c r="F122" i="1"/>
  <c r="F121" i="1"/>
  <c r="I121" i="1" s="1"/>
  <c r="H120" i="1"/>
  <c r="G120" i="1"/>
  <c r="E120" i="1"/>
  <c r="D120" i="1"/>
  <c r="C120" i="1"/>
  <c r="I119" i="1"/>
  <c r="F119" i="1"/>
  <c r="F118" i="1"/>
  <c r="I118" i="1" s="1"/>
  <c r="F117" i="1"/>
  <c r="I117" i="1" s="1"/>
  <c r="F116" i="1"/>
  <c r="F115" i="1" s="1"/>
  <c r="I115" i="1" s="1"/>
  <c r="H115" i="1"/>
  <c r="G115" i="1"/>
  <c r="E115" i="1"/>
  <c r="D115" i="1"/>
  <c r="C115" i="1"/>
  <c r="F114" i="1"/>
  <c r="I114" i="1" s="1"/>
  <c r="F113" i="1"/>
  <c r="I113" i="1" s="1"/>
  <c r="F112" i="1"/>
  <c r="I112" i="1" s="1"/>
  <c r="I111" i="1"/>
  <c r="F111" i="1"/>
  <c r="F110" i="1"/>
  <c r="I110" i="1" s="1"/>
  <c r="H109" i="1"/>
  <c r="H108" i="1" s="1"/>
  <c r="G109" i="1"/>
  <c r="E109" i="1"/>
  <c r="E108" i="1" s="1"/>
  <c r="D109" i="1"/>
  <c r="C109" i="1"/>
  <c r="C108" i="1" s="1"/>
  <c r="D108" i="1"/>
  <c r="D101" i="1" s="1"/>
  <c r="I107" i="1"/>
  <c r="F107" i="1"/>
  <c r="F106" i="1"/>
  <c r="I106" i="1" s="1"/>
  <c r="H105" i="1"/>
  <c r="G105" i="1"/>
  <c r="E105" i="1"/>
  <c r="D105" i="1"/>
  <c r="C105" i="1"/>
  <c r="F104" i="1"/>
  <c r="I104" i="1" s="1"/>
  <c r="H103" i="1"/>
  <c r="H102" i="1" s="1"/>
  <c r="G103" i="1"/>
  <c r="I103" i="1" s="1"/>
  <c r="F103" i="1"/>
  <c r="E103" i="1"/>
  <c r="D103" i="1"/>
  <c r="C103" i="1"/>
  <c r="C102" i="1" s="1"/>
  <c r="C101" i="1" s="1"/>
  <c r="G102" i="1"/>
  <c r="E102" i="1"/>
  <c r="E101" i="1" s="1"/>
  <c r="D102" i="1"/>
  <c r="F100" i="1"/>
  <c r="I100" i="1" s="1"/>
  <c r="H99" i="1"/>
  <c r="G99" i="1"/>
  <c r="E99" i="1"/>
  <c r="D99" i="1"/>
  <c r="C99" i="1"/>
  <c r="F98" i="1"/>
  <c r="I98" i="1" s="1"/>
  <c r="H97" i="1"/>
  <c r="H83" i="1" s="1"/>
  <c r="G97" i="1"/>
  <c r="I97" i="1" s="1"/>
  <c r="F97" i="1"/>
  <c r="E97" i="1"/>
  <c r="D97" i="1"/>
  <c r="C97" i="1"/>
  <c r="I96" i="1"/>
  <c r="F96" i="1"/>
  <c r="I95" i="1"/>
  <c r="F95" i="1"/>
  <c r="F94" i="1"/>
  <c r="I94" i="1" s="1"/>
  <c r="F93" i="1"/>
  <c r="I93" i="1" s="1"/>
  <c r="H92" i="1"/>
  <c r="G92" i="1"/>
  <c r="G83" i="1" s="1"/>
  <c r="E92" i="1"/>
  <c r="E83" i="1" s="1"/>
  <c r="D92" i="1"/>
  <c r="C92" i="1"/>
  <c r="F91" i="1"/>
  <c r="I91" i="1" s="1"/>
  <c r="F90" i="1"/>
  <c r="I90" i="1" s="1"/>
  <c r="F89" i="1"/>
  <c r="I89" i="1" s="1"/>
  <c r="I88" i="1"/>
  <c r="F88" i="1"/>
  <c r="F87" i="1"/>
  <c r="I87" i="1" s="1"/>
  <c r="F86" i="1"/>
  <c r="I86" i="1" s="1"/>
  <c r="F85" i="1"/>
  <c r="F84" i="1" s="1"/>
  <c r="H84" i="1"/>
  <c r="G84" i="1"/>
  <c r="E84" i="1"/>
  <c r="D84" i="1"/>
  <c r="D83" i="1" s="1"/>
  <c r="C84" i="1"/>
  <c r="C83" i="1"/>
  <c r="F82" i="1"/>
  <c r="I82" i="1" s="1"/>
  <c r="I81" i="1"/>
  <c r="F81" i="1"/>
  <c r="H80" i="1"/>
  <c r="G80" i="1"/>
  <c r="I80" i="1" s="1"/>
  <c r="F80" i="1"/>
  <c r="E80" i="1"/>
  <c r="D80" i="1"/>
  <c r="C80" i="1"/>
  <c r="C74" i="1" s="1"/>
  <c r="C73" i="1" s="1"/>
  <c r="F79" i="1"/>
  <c r="I79" i="1" s="1"/>
  <c r="H78" i="1"/>
  <c r="G78" i="1"/>
  <c r="G74" i="1" s="1"/>
  <c r="F78" i="1"/>
  <c r="E78" i="1"/>
  <c r="E74" i="1" s="1"/>
  <c r="D78" i="1"/>
  <c r="C78" i="1"/>
  <c r="F77" i="1"/>
  <c r="I77" i="1" s="1"/>
  <c r="F76" i="1"/>
  <c r="F75" i="1" s="1"/>
  <c r="F74" i="1" s="1"/>
  <c r="H75" i="1"/>
  <c r="H74" i="1" s="1"/>
  <c r="H73" i="1" s="1"/>
  <c r="G75" i="1"/>
  <c r="E75" i="1"/>
  <c r="D75" i="1"/>
  <c r="D74" i="1" s="1"/>
  <c r="D73" i="1" s="1"/>
  <c r="C75" i="1"/>
  <c r="I72" i="1"/>
  <c r="F72" i="1"/>
  <c r="I71" i="1"/>
  <c r="H71" i="1"/>
  <c r="G71" i="1"/>
  <c r="G70" i="1" s="1"/>
  <c r="F71" i="1"/>
  <c r="E71" i="1"/>
  <c r="D71" i="1"/>
  <c r="C71" i="1"/>
  <c r="C70" i="1" s="1"/>
  <c r="C69" i="1" s="1"/>
  <c r="H70" i="1"/>
  <c r="H69" i="1" s="1"/>
  <c r="F70" i="1"/>
  <c r="F69" i="1" s="1"/>
  <c r="E70" i="1"/>
  <c r="D70" i="1"/>
  <c r="E69" i="1"/>
  <c r="D69" i="1"/>
  <c r="F68" i="1"/>
  <c r="I68" i="1" s="1"/>
  <c r="F67" i="1"/>
  <c r="F66" i="1" s="1"/>
  <c r="F65" i="1" s="1"/>
  <c r="H66" i="1"/>
  <c r="H65" i="1" s="1"/>
  <c r="I65" i="1" s="1"/>
  <c r="G66" i="1"/>
  <c r="E66" i="1"/>
  <c r="D66" i="1"/>
  <c r="D65" i="1" s="1"/>
  <c r="C66" i="1"/>
  <c r="G65" i="1"/>
  <c r="E65" i="1"/>
  <c r="C65" i="1"/>
  <c r="F64" i="1"/>
  <c r="F63" i="1" s="1"/>
  <c r="H63" i="1"/>
  <c r="G63" i="1"/>
  <c r="I63" i="1" s="1"/>
  <c r="E63" i="1"/>
  <c r="D63" i="1"/>
  <c r="C63" i="1"/>
  <c r="I62" i="1"/>
  <c r="F62" i="1"/>
  <c r="F61" i="1"/>
  <c r="I61" i="1" s="1"/>
  <c r="H60" i="1"/>
  <c r="G60" i="1"/>
  <c r="E60" i="1"/>
  <c r="D60" i="1"/>
  <c r="C60" i="1"/>
  <c r="C48" i="1" s="1"/>
  <c r="I59" i="1"/>
  <c r="F59" i="1"/>
  <c r="F58" i="1"/>
  <c r="I58" i="1" s="1"/>
  <c r="F57" i="1"/>
  <c r="F56" i="1" s="1"/>
  <c r="H56" i="1"/>
  <c r="G56" i="1"/>
  <c r="E56" i="1"/>
  <c r="D56" i="1"/>
  <c r="C56" i="1"/>
  <c r="I55" i="1"/>
  <c r="F55" i="1"/>
  <c r="F54" i="1"/>
  <c r="I54" i="1" s="1"/>
  <c r="F53" i="1"/>
  <c r="I53" i="1" s="1"/>
  <c r="I52" i="1"/>
  <c r="F52" i="1"/>
  <c r="I51" i="1"/>
  <c r="H51" i="1"/>
  <c r="G51" i="1"/>
  <c r="F51" i="1"/>
  <c r="E51" i="1"/>
  <c r="D51" i="1"/>
  <c r="C51" i="1"/>
  <c r="F50" i="1"/>
  <c r="F49" i="1" s="1"/>
  <c r="H49" i="1"/>
  <c r="H48" i="1" s="1"/>
  <c r="G49" i="1"/>
  <c r="G48" i="1" s="1"/>
  <c r="E49" i="1"/>
  <c r="E48" i="1" s="1"/>
  <c r="D49" i="1"/>
  <c r="D48" i="1" s="1"/>
  <c r="C49" i="1"/>
  <c r="F47" i="1"/>
  <c r="I47" i="1" s="1"/>
  <c r="F46" i="1"/>
  <c r="F45" i="1" s="1"/>
  <c r="H45" i="1"/>
  <c r="G45" i="1"/>
  <c r="E45" i="1"/>
  <c r="D45" i="1"/>
  <c r="D40" i="1" s="1"/>
  <c r="C45" i="1"/>
  <c r="I44" i="1"/>
  <c r="F44" i="1"/>
  <c r="F43" i="1"/>
  <c r="I43" i="1" s="1"/>
  <c r="I42" i="1"/>
  <c r="F42" i="1"/>
  <c r="I41" i="1"/>
  <c r="H41" i="1"/>
  <c r="G41" i="1"/>
  <c r="G40" i="1" s="1"/>
  <c r="F41" i="1"/>
  <c r="E41" i="1"/>
  <c r="D41" i="1"/>
  <c r="C41" i="1"/>
  <c r="C40" i="1" s="1"/>
  <c r="C26" i="1" s="1"/>
  <c r="H40" i="1"/>
  <c r="E40" i="1"/>
  <c r="I39" i="1"/>
  <c r="F39" i="1"/>
  <c r="I38" i="1"/>
  <c r="F38" i="1"/>
  <c r="I37" i="1"/>
  <c r="F37" i="1"/>
  <c r="F36" i="1"/>
  <c r="I36" i="1" s="1"/>
  <c r="I35" i="1"/>
  <c r="F35" i="1"/>
  <c r="I34" i="1"/>
  <c r="H34" i="1"/>
  <c r="G34" i="1"/>
  <c r="F34" i="1"/>
  <c r="E34" i="1"/>
  <c r="D34" i="1"/>
  <c r="C34" i="1"/>
  <c r="F33" i="1"/>
  <c r="I33" i="1" s="1"/>
  <c r="F32" i="1"/>
  <c r="F31" i="1" s="1"/>
  <c r="I31" i="1" s="1"/>
  <c r="H31" i="1"/>
  <c r="G31" i="1"/>
  <c r="E31" i="1"/>
  <c r="D31" i="1"/>
  <c r="D27" i="1" s="1"/>
  <c r="C31" i="1"/>
  <c r="F30" i="1"/>
  <c r="I30" i="1" s="1"/>
  <c r="F29" i="1"/>
  <c r="I29" i="1" s="1"/>
  <c r="H28" i="1"/>
  <c r="H27" i="1" s="1"/>
  <c r="H26" i="1" s="1"/>
  <c r="G28" i="1"/>
  <c r="E28" i="1"/>
  <c r="E27" i="1" s="1"/>
  <c r="E26" i="1" s="1"/>
  <c r="D28" i="1"/>
  <c r="C28" i="1"/>
  <c r="C27" i="1"/>
  <c r="I25" i="1"/>
  <c r="F25" i="1"/>
  <c r="F24" i="1"/>
  <c r="I24" i="1" s="1"/>
  <c r="F23" i="1"/>
  <c r="F22" i="1" s="1"/>
  <c r="F21" i="1" s="1"/>
  <c r="H22" i="1"/>
  <c r="H21" i="1" s="1"/>
  <c r="G22" i="1"/>
  <c r="E22" i="1"/>
  <c r="D22" i="1"/>
  <c r="C22" i="1"/>
  <c r="G21" i="1"/>
  <c r="G10" i="1" s="1"/>
  <c r="E21" i="1"/>
  <c r="D21" i="1"/>
  <c r="C21" i="1"/>
  <c r="F20" i="1"/>
  <c r="I20" i="1" s="1"/>
  <c r="F19" i="1"/>
  <c r="F18" i="1" s="1"/>
  <c r="I18" i="1" s="1"/>
  <c r="H18" i="1"/>
  <c r="G18" i="1"/>
  <c r="E18" i="1"/>
  <c r="D18" i="1"/>
  <c r="C18" i="1"/>
  <c r="F17" i="1"/>
  <c r="I17" i="1" s="1"/>
  <c r="F16" i="1"/>
  <c r="I16" i="1" s="1"/>
  <c r="F15" i="1"/>
  <c r="I15" i="1" s="1"/>
  <c r="I14" i="1"/>
  <c r="F14" i="1"/>
  <c r="F13" i="1"/>
  <c r="I13" i="1" s="1"/>
  <c r="H12" i="1"/>
  <c r="G12" i="1"/>
  <c r="E12" i="1"/>
  <c r="E11" i="1" s="1"/>
  <c r="E10" i="1" s="1"/>
  <c r="D12" i="1"/>
  <c r="C12" i="1"/>
  <c r="C11" i="1" s="1"/>
  <c r="C10" i="1" s="1"/>
  <c r="H11" i="1"/>
  <c r="G11" i="1"/>
  <c r="D11" i="1"/>
  <c r="D10" i="1" s="1"/>
  <c r="E175" i="1" l="1"/>
  <c r="H10" i="1"/>
  <c r="I21" i="1"/>
  <c r="E144" i="1"/>
  <c r="I28" i="1"/>
  <c r="I66" i="1"/>
  <c r="I84" i="1"/>
  <c r="H101" i="1"/>
  <c r="G133" i="1"/>
  <c r="I134" i="1"/>
  <c r="F133" i="1"/>
  <c r="I146" i="1"/>
  <c r="D144" i="1"/>
  <c r="D175" i="1" s="1"/>
  <c r="I145" i="1"/>
  <c r="F144" i="1"/>
  <c r="I144" i="1" s="1"/>
  <c r="H133" i="1"/>
  <c r="E73" i="1"/>
  <c r="I124" i="1"/>
  <c r="C175" i="1"/>
  <c r="D26" i="1"/>
  <c r="C144" i="1"/>
  <c r="I22" i="1"/>
  <c r="F40" i="1"/>
  <c r="I40" i="1" s="1"/>
  <c r="I45" i="1"/>
  <c r="I56" i="1"/>
  <c r="G69" i="1"/>
  <c r="I69" i="1" s="1"/>
  <c r="I70" i="1"/>
  <c r="I75" i="1"/>
  <c r="I74" i="1"/>
  <c r="G73" i="1"/>
  <c r="I109" i="1"/>
  <c r="D133" i="1"/>
  <c r="I19" i="1"/>
  <c r="F28" i="1"/>
  <c r="F27" i="1" s="1"/>
  <c r="I32" i="1"/>
  <c r="I46" i="1"/>
  <c r="I49" i="1"/>
  <c r="I85" i="1"/>
  <c r="F92" i="1"/>
  <c r="I92" i="1" s="1"/>
  <c r="F99" i="1"/>
  <c r="I99" i="1" s="1"/>
  <c r="F105" i="1"/>
  <c r="I105" i="1" s="1"/>
  <c r="I116" i="1"/>
  <c r="I149" i="1"/>
  <c r="F12" i="1"/>
  <c r="F11" i="1" s="1"/>
  <c r="I23" i="1"/>
  <c r="G27" i="1"/>
  <c r="I50" i="1"/>
  <c r="I57" i="1"/>
  <c r="F60" i="1"/>
  <c r="F48" i="1" s="1"/>
  <c r="I48" i="1" s="1"/>
  <c r="I64" i="1"/>
  <c r="I67" i="1"/>
  <c r="I76" i="1"/>
  <c r="G101" i="1"/>
  <c r="F109" i="1"/>
  <c r="F120" i="1"/>
  <c r="I120" i="1" s="1"/>
  <c r="I128" i="1"/>
  <c r="I78" i="1"/>
  <c r="F108" i="1" l="1"/>
  <c r="I108" i="1" s="1"/>
  <c r="I27" i="1"/>
  <c r="G26" i="1"/>
  <c r="F102" i="1"/>
  <c r="I12" i="1"/>
  <c r="I133" i="1"/>
  <c r="I11" i="1"/>
  <c r="F10" i="1"/>
  <c r="F83" i="1"/>
  <c r="F26" i="1"/>
  <c r="I60" i="1"/>
  <c r="H175" i="1"/>
  <c r="I10" i="1" l="1"/>
  <c r="F101" i="1"/>
  <c r="I101" i="1" s="1"/>
  <c r="I102" i="1"/>
  <c r="I26" i="1"/>
  <c r="G175" i="1"/>
  <c r="F73" i="1"/>
  <c r="I73" i="1" s="1"/>
  <c r="I83" i="1"/>
  <c r="F175" i="1" l="1"/>
  <c r="J10" i="1"/>
</calcChain>
</file>

<file path=xl/sharedStrings.xml><?xml version="1.0" encoding="utf-8"?>
<sst xmlns="http://schemas.openxmlformats.org/spreadsheetml/2006/main" count="325" uniqueCount="305">
  <si>
    <t>MINISTERIO DE HACIENDA Y CREDITO PUBLICO</t>
  </si>
  <si>
    <t>DIRECCION GENERAL DE CREDITO PUBLICO Y TESORO NACIONAL</t>
  </si>
  <si>
    <t>ENTIDAD PUBLICA:       DEUDA PUBLICA NACIONAL</t>
  </si>
  <si>
    <t>CODIGO ENTIDAD:        923272395</t>
  </si>
  <si>
    <t>INFORME DE SALDOS Y MOVIMIENTOS  TRIMESTRE ABRIL 1  A JUNIO 30  DE 2017</t>
  </si>
  <si>
    <t>Codigo</t>
  </si>
  <si>
    <t>Descripcion</t>
  </si>
  <si>
    <t xml:space="preserve">Saldo Inicial </t>
  </si>
  <si>
    <t xml:space="preserve">Movimientos Debito </t>
  </si>
  <si>
    <t xml:space="preserve">Movimientos Credito </t>
  </si>
  <si>
    <t>Saldo Final</t>
  </si>
  <si>
    <t xml:space="preserve">Corriente </t>
  </si>
  <si>
    <t>No Corriente</t>
  </si>
  <si>
    <t>1</t>
  </si>
  <si>
    <t>ACTIVOS</t>
  </si>
  <si>
    <t>1.4</t>
  </si>
  <si>
    <t>DEUDORES</t>
  </si>
  <si>
    <t>1.4.16</t>
  </si>
  <si>
    <t>PRESTAMOS GUBERNAMENTALES OTORGADOS</t>
  </si>
  <si>
    <t>1.4.16.01</t>
  </si>
  <si>
    <t>Creditos Transitorios</t>
  </si>
  <si>
    <t>1.4.16.44</t>
  </si>
  <si>
    <t>Creditos Presupuestarios al Gobierno General</t>
  </si>
  <si>
    <t>1.4.16.45</t>
  </si>
  <si>
    <t>Creditos Presupuestarios a las Empresas no Financieras</t>
  </si>
  <si>
    <t>1.4.16.46</t>
  </si>
  <si>
    <t>Préstamos Concedidos al Gobierno General</t>
  </si>
  <si>
    <t>1.4.16.47</t>
  </si>
  <si>
    <t>Prestamos Concedidos a las Empresas no Financieras</t>
  </si>
  <si>
    <t>1.4.70</t>
  </si>
  <si>
    <t>OTROS DEUDORES</t>
  </si>
  <si>
    <t>1.4.70.68</t>
  </si>
  <si>
    <t>Intereses Prestamos Gubernamentales Concedidos</t>
  </si>
  <si>
    <t>1.4.70.90</t>
  </si>
  <si>
    <t>Otros Deudores</t>
  </si>
  <si>
    <t>1.9</t>
  </si>
  <si>
    <t>OTROS ACTIVOS</t>
  </si>
  <si>
    <t>1.9.10</t>
  </si>
  <si>
    <t>CARGOS DIFERIDOS</t>
  </si>
  <si>
    <t>1.9.10.30</t>
  </si>
  <si>
    <t>Descuento en Bonos y Titulos de Deuda Publica Interna de Corto Plazo</t>
  </si>
  <si>
    <t>1.9.10.31</t>
  </si>
  <si>
    <t>Descuento en Bonos y Titulos de Deuda Publica Interna de Largo Plazo</t>
  </si>
  <si>
    <t>1.9.10.33</t>
  </si>
  <si>
    <t>Descuento en Bonos y Titulos de Deuda Publica Externa de Largo Plazo</t>
  </si>
  <si>
    <t>2</t>
  </si>
  <si>
    <t>PASIVOS</t>
  </si>
  <si>
    <t>2.2</t>
  </si>
  <si>
    <t>OPERACIONES DE CREDITO PUBLICO Y FINANCIAMIENTO CON BANCA CENTRAL</t>
  </si>
  <si>
    <t>2.2.03</t>
  </si>
  <si>
    <t>OPERACIONES DE CREDITO PUBLICO INTERNAS DE CORTO PLAZO</t>
  </si>
  <si>
    <t>2.2.03.31</t>
  </si>
  <si>
    <t>Prestamos Banca Comercial</t>
  </si>
  <si>
    <t>2.2.03.36</t>
  </si>
  <si>
    <t>Bonos y Titulos Emitidos</t>
  </si>
  <si>
    <t>2.2.08</t>
  </si>
  <si>
    <t>OPERACIONES DE CREDITO PUBLICO INTERNAS DE LARGO PLAZO</t>
  </si>
  <si>
    <t>2.2.08.35</t>
  </si>
  <si>
    <t>Titulos Tes</t>
  </si>
  <si>
    <t>2.2.08.36</t>
  </si>
  <si>
    <t>Otros Bonos y Titulos Emitidos</t>
  </si>
  <si>
    <t>2.2.13</t>
  </si>
  <si>
    <t>OPERACIONES DE CREDITO PUBLICO EXTERNAS DE LARGO PLAZO</t>
  </si>
  <si>
    <t>2.2.13.02</t>
  </si>
  <si>
    <t>Prestamos Banca Multilateral</t>
  </si>
  <si>
    <t>2.2.13.03</t>
  </si>
  <si>
    <t>Prestamos Banca de Fomento</t>
  </si>
  <si>
    <t>2.2.13.04</t>
  </si>
  <si>
    <t>Préstamos de Gobiernos</t>
  </si>
  <si>
    <t>2.2.13.07</t>
  </si>
  <si>
    <t>Otros bonos y Titulos Emitidos</t>
  </si>
  <si>
    <t>2.2.13.08</t>
  </si>
  <si>
    <t>Cuenta Especial de Deuda Externa-CEDE</t>
  </si>
  <si>
    <t>2.3</t>
  </si>
  <si>
    <t>OPERACIONES DE FINANCIAMIENTO E INSTRUMENTOS DERIVADOS</t>
  </si>
  <si>
    <t>2.3.06</t>
  </si>
  <si>
    <t>OPERACIONES DE FINANCIAMIENTO INTERNAS DE CORTO PLAZO</t>
  </si>
  <si>
    <t>2.3.06.07</t>
  </si>
  <si>
    <t>Prestamos de Banca Comercial</t>
  </si>
  <si>
    <t>2.3.06.14</t>
  </si>
  <si>
    <t>Prestamos de Otras Entidades</t>
  </si>
  <si>
    <t>2.3.06.16</t>
  </si>
  <si>
    <t>2.3.11</t>
  </si>
  <si>
    <t>INSTRUMENTOS DERIVADOS CON FINES DE COBERTURA DE OPERACIONES DE CREDITO PUBLICO</t>
  </si>
  <si>
    <t>2.3.11.01</t>
  </si>
  <si>
    <t>Derechos en Contratos Derivados (db)</t>
  </si>
  <si>
    <t>2.3.11.02</t>
  </si>
  <si>
    <t>Obligaciones en Contratos Derivados</t>
  </si>
  <si>
    <t>2.4</t>
  </si>
  <si>
    <t>CUENTAS POR PAGAR</t>
  </si>
  <si>
    <t>2.4.01</t>
  </si>
  <si>
    <t>ADQUISICION DE BIENES Y SERVICIOS NACIONALES</t>
  </si>
  <si>
    <t>2.4.01.02</t>
  </si>
  <si>
    <t>Proyectos de Inversion</t>
  </si>
  <si>
    <t>2.4.22</t>
  </si>
  <si>
    <t>INTERESES POR PAGAR</t>
  </si>
  <si>
    <t>2.4.22.01</t>
  </si>
  <si>
    <t>Operaciones de Credito Publico Internas de Corto Plazo</t>
  </si>
  <si>
    <t>2.4.22.02</t>
  </si>
  <si>
    <t>Operaciones de Credito Publico Internas de Largo Plazo</t>
  </si>
  <si>
    <t>2.4.22.04</t>
  </si>
  <si>
    <t>Operaciones de Credito Publico Externas de Largo Plazo</t>
  </si>
  <si>
    <t>2.4.22.06</t>
  </si>
  <si>
    <t>Operaciones de Financiamiento Internas de Corto Plazo</t>
  </si>
  <si>
    <t>2.4.23</t>
  </si>
  <si>
    <t>COMISIONES POR PAGAR</t>
  </si>
  <si>
    <t>2.4.23.01</t>
  </si>
  <si>
    <t>2.4.23.02</t>
  </si>
  <si>
    <t>2.4.23.04</t>
  </si>
  <si>
    <t>2.4.25</t>
  </si>
  <si>
    <t>ACREEDORES</t>
  </si>
  <si>
    <t>2.4.25.13</t>
  </si>
  <si>
    <t>Saldos a Favor de Beneficiarios</t>
  </si>
  <si>
    <t>2.4.25.51</t>
  </si>
  <si>
    <t>Comisiones</t>
  </si>
  <si>
    <t>2.4.53</t>
  </si>
  <si>
    <t>RECURSOS RECIBIDOS EN ADMINISTRACION</t>
  </si>
  <si>
    <t>2.4.53.01</t>
  </si>
  <si>
    <t>En Administracion</t>
  </si>
  <si>
    <t>2.9</t>
  </si>
  <si>
    <t>OTROS PASIVOS</t>
  </si>
  <si>
    <t>2.9.15</t>
  </si>
  <si>
    <t>CREDITOS DIFERIDOS</t>
  </si>
  <si>
    <t>2.9.15.14</t>
  </si>
  <si>
    <t>Prima de Bonos y Titulos de Deuda Publica Interna de Largo Plazo</t>
  </si>
  <si>
    <t>2.9.15.16</t>
  </si>
  <si>
    <t>Prima de Bonos y Titulos de Deuda Publica Externa de Largo Plazo</t>
  </si>
  <si>
    <t>3</t>
  </si>
  <si>
    <t>PATRIMONIO</t>
  </si>
  <si>
    <t>3.1</t>
  </si>
  <si>
    <t>HACIENDA PUBLICA</t>
  </si>
  <si>
    <t>3.1.05</t>
  </si>
  <si>
    <t>CAPITAL FISCAL</t>
  </si>
  <si>
    <t>3.1.05.01</t>
  </si>
  <si>
    <t>Nacion</t>
  </si>
  <si>
    <t>4</t>
  </si>
  <si>
    <t>INGRESOS</t>
  </si>
  <si>
    <t>4.7</t>
  </si>
  <si>
    <t>OPERACIONES INTERINSTITUCIONALES</t>
  </si>
  <si>
    <t>4.7.05</t>
  </si>
  <si>
    <t>FONDOS RECIBIDOS</t>
  </si>
  <si>
    <t>4.7.05.09</t>
  </si>
  <si>
    <t>Servicio de la Deuda</t>
  </si>
  <si>
    <t>4.7.05.10</t>
  </si>
  <si>
    <t>Inversión</t>
  </si>
  <si>
    <t>4.7.20</t>
  </si>
  <si>
    <t>OPERACIONES DE ENLACE</t>
  </si>
  <si>
    <t>4.7.20.81</t>
  </si>
  <si>
    <t>Devoluciones de Ingresos</t>
  </si>
  <si>
    <t>4.7.22</t>
  </si>
  <si>
    <t>OPERACIONES SIN FLUJO DE EFECTIVO</t>
  </si>
  <si>
    <t>4.7.22.10</t>
  </si>
  <si>
    <t>Pago de Obligaciones con Títulos</t>
  </si>
  <si>
    <t>4.7.22.90</t>
  </si>
  <si>
    <t>Otras Operaciones sin Flujo de Efectivo</t>
  </si>
  <si>
    <t>4.8</t>
  </si>
  <si>
    <t>OTROS INGRESOS</t>
  </si>
  <si>
    <t>4.8.05</t>
  </si>
  <si>
    <t>FINANCIEROS</t>
  </si>
  <si>
    <t>4.8.05.04</t>
  </si>
  <si>
    <t>Intereses de Deudores</t>
  </si>
  <si>
    <t>4.8.05.13</t>
  </si>
  <si>
    <t>Intereses de Mora</t>
  </si>
  <si>
    <t>4.8.05.31</t>
  </si>
  <si>
    <t>Prima Amortizada de Bonos y Títulos de Deuda Pública Interna de Largo Plazo</t>
  </si>
  <si>
    <t>4.8.05.32</t>
  </si>
  <si>
    <t>Prima Amortizada de Bonos y Títulos de Deuda Pública Externa de Largo Plazo</t>
  </si>
  <si>
    <t>4.8.05.79</t>
  </si>
  <si>
    <t>Intereses Préstamos Gubernamentales Concedidos</t>
  </si>
  <si>
    <t>4.8.05.80</t>
  </si>
  <si>
    <t>Utilidad en la Valoración de Derivados</t>
  </si>
  <si>
    <t>4.8.05.90</t>
  </si>
  <si>
    <t>Otros Ingresos Financieros</t>
  </si>
  <si>
    <t>4.8.06</t>
  </si>
  <si>
    <t>AJUSTE POR DIFERENCIA EN CAMBIO</t>
  </si>
  <si>
    <t>4.8.06.02</t>
  </si>
  <si>
    <t>Deudores</t>
  </si>
  <si>
    <t>4.8.06.38</t>
  </si>
  <si>
    <t>Operaciones de Crédito Público Internas de Largo Plazo</t>
  </si>
  <si>
    <t>4.8.06.40</t>
  </si>
  <si>
    <t>Operaciones de Crédito Público Externas de Largo Plazo</t>
  </si>
  <si>
    <t>4.8.06.90</t>
  </si>
  <si>
    <t>Otros Ajustes por Diferencia en Cambio</t>
  </si>
  <si>
    <t>4.8.10</t>
  </si>
  <si>
    <t>EXTRAORDINARIOS</t>
  </si>
  <si>
    <t>4.8.10.08</t>
  </si>
  <si>
    <t>Recuperaciones</t>
  </si>
  <si>
    <t>4.8.15</t>
  </si>
  <si>
    <t>AJUSTE DE EJERCICIOS ANTERIORES</t>
  </si>
  <si>
    <t>4.8.15.59</t>
  </si>
  <si>
    <t>Otros Ingresos</t>
  </si>
  <si>
    <t>5</t>
  </si>
  <si>
    <t>GASTOS</t>
  </si>
  <si>
    <t>5.7</t>
  </si>
  <si>
    <t>5.7.20</t>
  </si>
  <si>
    <t>5.7.20.80</t>
  </si>
  <si>
    <t>Recaudos</t>
  </si>
  <si>
    <t>5.7.22</t>
  </si>
  <si>
    <t>5.7.22.10</t>
  </si>
  <si>
    <t>Pago de Obligaciones con Titulos</t>
  </si>
  <si>
    <t>5.7.22.90</t>
  </si>
  <si>
    <t>5.8</t>
  </si>
  <si>
    <t>OTROS GASTOS</t>
  </si>
  <si>
    <t>5.8.01</t>
  </si>
  <si>
    <t>INTERESES</t>
  </si>
  <si>
    <t>5.8.01.34</t>
  </si>
  <si>
    <t>5.8.01.35</t>
  </si>
  <si>
    <t>5.8.01.37</t>
  </si>
  <si>
    <t>5.8.01.39</t>
  </si>
  <si>
    <t>5.8.01.45</t>
  </si>
  <si>
    <t>Intereses sobre depositos en administracion</t>
  </si>
  <si>
    <t>5.8.02</t>
  </si>
  <si>
    <t>COMISIONES</t>
  </si>
  <si>
    <t>5.8.02.27</t>
  </si>
  <si>
    <t>5.8.02.28</t>
  </si>
  <si>
    <t>5.8.02.30</t>
  </si>
  <si>
    <t>5.8.02.38</t>
  </si>
  <si>
    <t>Comisiones y Otros Gastos Bancarios</t>
  </si>
  <si>
    <t>5.8.03</t>
  </si>
  <si>
    <t>5.8.03.02</t>
  </si>
  <si>
    <t>5.8.03.38</t>
  </si>
  <si>
    <t>Operaciones de credito publico internas de largo plazo</t>
  </si>
  <si>
    <t>5.8.03.40</t>
  </si>
  <si>
    <t>Operaciones de credito publico externas de largo plazo</t>
  </si>
  <si>
    <t>5.8.05</t>
  </si>
  <si>
    <t>5.8.05.30</t>
  </si>
  <si>
    <t>Descuento Amortizado de Bonos y Titulos de Deuda Publica Interna de Largo Plazo</t>
  </si>
  <si>
    <t>5.8.05.31</t>
  </si>
  <si>
    <t>Descuento Amortizado de Bonos y Titulos de Deuda Publica Externa de Largo Plazo</t>
  </si>
  <si>
    <t>5.8.05.32</t>
  </si>
  <si>
    <t>Descuento Amortizado de Bonos y Titulos de Deuda Publica Interna de Corto Plazo</t>
  </si>
  <si>
    <t>5.8.05.65</t>
  </si>
  <si>
    <t>Perdida en la Valoracion de Derivados</t>
  </si>
  <si>
    <t>5.8.08</t>
  </si>
  <si>
    <t>OTROS GASTOS ORDINARIOS</t>
  </si>
  <si>
    <t>5.8.08.10</t>
  </si>
  <si>
    <t>Cofinanciacion Sistema de Transporte Masivo de Pasajeros</t>
  </si>
  <si>
    <t>5.8.10</t>
  </si>
  <si>
    <t>5.8.10.90</t>
  </si>
  <si>
    <t>Otras Gastos Extraordinarias</t>
  </si>
  <si>
    <t>8</t>
  </si>
  <si>
    <t>CUENTAS DE ORDEN DEUDORAS</t>
  </si>
  <si>
    <t>8.1</t>
  </si>
  <si>
    <t>DERECHOS CONTINGENTES</t>
  </si>
  <si>
    <t>8.1.24</t>
  </si>
  <si>
    <t>CONTRAGARANTIAS RECIBIDAS</t>
  </si>
  <si>
    <t>8.1.24.13</t>
  </si>
  <si>
    <t>Gobierno General</t>
  </si>
  <si>
    <t>8.1.24.14</t>
  </si>
  <si>
    <t>Empresas</t>
  </si>
  <si>
    <t>8.1.90</t>
  </si>
  <si>
    <t>OTROS DERECHOS CONTINGENTES</t>
  </si>
  <si>
    <t>8.1.90.90</t>
  </si>
  <si>
    <t>Otros Derechos Contingentes</t>
  </si>
  <si>
    <t>8.9</t>
  </si>
  <si>
    <t>DEUDORAS POR CONTRA (CR)</t>
  </si>
  <si>
    <t>8.9.05</t>
  </si>
  <si>
    <t>DERECHOS CONTINGENTES POR CONTRA (CR)</t>
  </si>
  <si>
    <t>8.9.05.08</t>
  </si>
  <si>
    <t>Contragarantias Recibidas</t>
  </si>
  <si>
    <t>8.9.05.90</t>
  </si>
  <si>
    <t>9</t>
  </si>
  <si>
    <t>CUENTAS DE ORDEN ACREEDORAS</t>
  </si>
  <si>
    <t>9.1</t>
  </si>
  <si>
    <t>RESPONSABILIDADES CONTINGENTES</t>
  </si>
  <si>
    <t>9.1.25</t>
  </si>
  <si>
    <t>DEUDA GARANTIZADA</t>
  </si>
  <si>
    <t>9.1.25.28</t>
  </si>
  <si>
    <t>Al Gobierno General</t>
  </si>
  <si>
    <t>9.1.25.29</t>
  </si>
  <si>
    <t>A las Empresas</t>
  </si>
  <si>
    <t>9.3</t>
  </si>
  <si>
    <t>ACREEDORAS DE CONTROL</t>
  </si>
  <si>
    <t>9.3.50</t>
  </si>
  <si>
    <t>PRESTAMOS POR RECIBIR</t>
  </si>
  <si>
    <t>9.3.50.02</t>
  </si>
  <si>
    <t>Banca Multilateral</t>
  </si>
  <si>
    <t>9.3.50.03</t>
  </si>
  <si>
    <t>Banca de Fomento</t>
  </si>
  <si>
    <t>9.3.50.90</t>
  </si>
  <si>
    <t>Otros Emprestitos por Recibir</t>
  </si>
  <si>
    <t>9.3.90</t>
  </si>
  <si>
    <t>OTRAS CUENTAS ACREEDORAS DE CONTROL</t>
  </si>
  <si>
    <t>9.3.90.04</t>
  </si>
  <si>
    <t>Pasivos Cancelados por Prescripcion</t>
  </si>
  <si>
    <t>9.9</t>
  </si>
  <si>
    <t>ACREEDORAS POR CONTRA (DB)</t>
  </si>
  <si>
    <t>9.9.05</t>
  </si>
  <si>
    <t>RESPONSABILIDADES CONTINGENTES POR CONTRA (DB)</t>
  </si>
  <si>
    <t>9.9.05.06</t>
  </si>
  <si>
    <t>Deuda Garantizada</t>
  </si>
  <si>
    <t>9.9.15</t>
  </si>
  <si>
    <t>ACREEDORAS DE CONTROL POR CONTRA (DB)</t>
  </si>
  <si>
    <t>9.9.15.07</t>
  </si>
  <si>
    <t>Prestamos por Recibir</t>
  </si>
  <si>
    <t>9.9.15.90</t>
  </si>
  <si>
    <t>Otras Cuentas Acreedoras de Control</t>
  </si>
  <si>
    <t>MAURICIO CÁRDENAS SANTAMARÍA</t>
  </si>
  <si>
    <t>ANA MILENA LOPEZ ROCHA</t>
  </si>
  <si>
    <t xml:space="preserve"> Ministro de Hacienda y Credito Público</t>
  </si>
  <si>
    <t>Directora General de Crédito Público y Tesoro Nacional</t>
  </si>
  <si>
    <t>JORGE ALBERTO CALDERON CÁRDENAS</t>
  </si>
  <si>
    <t>LUIS ALFONSO DIAZ AMOROCHO</t>
  </si>
  <si>
    <t>Subdirector de Operaciones</t>
  </si>
  <si>
    <t>Coordinador Grupo Registro Contable DTN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</si>
</sst>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2" fillId="0" borderId="0" xfId="0" applyFont="1" applyFill="1" applyBorder="1"/>
    <xf numFmtId="0" fontId="2" fillId="0" borderId="0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0" xfId="0" applyFont="1" applyBorder="1" applyAlignment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49" fontId="1" fillId="0" borderId="10" xfId="0" applyNumberFormat="1" applyFont="1" applyBorder="1" applyAlignment="1">
      <alignment wrapText="1"/>
    </xf>
    <xf numFmtId="49" fontId="1" fillId="0" borderId="11" xfId="0" applyNumberFormat="1" applyFont="1" applyBorder="1" applyAlignment="1">
      <alignment wrapText="1"/>
    </xf>
    <xf numFmtId="3" fontId="1" fillId="0" borderId="11" xfId="0" applyNumberFormat="1" applyFont="1" applyFill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2" fillId="0" borderId="0" xfId="0" applyNumberFormat="1" applyFont="1"/>
    <xf numFmtId="3" fontId="1" fillId="0" borderId="0" xfId="0" applyNumberFormat="1" applyFont="1"/>
    <xf numFmtId="0" fontId="1" fillId="0" borderId="0" xfId="0" applyFont="1"/>
    <xf numFmtId="49" fontId="2" fillId="0" borderId="13" xfId="0" applyNumberFormat="1" applyFont="1" applyBorder="1" applyAlignment="1">
      <alignment wrapText="1"/>
    </xf>
    <xf numFmtId="49" fontId="2" fillId="0" borderId="14" xfId="0" applyNumberFormat="1" applyFont="1" applyBorder="1" applyAlignment="1">
      <alignment wrapText="1"/>
    </xf>
    <xf numFmtId="3" fontId="2" fillId="0" borderId="11" xfId="0" applyNumberFormat="1" applyFont="1" applyFill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3" fillId="0" borderId="11" xfId="0" applyNumberFormat="1" applyFont="1" applyFill="1" applyBorder="1"/>
    <xf numFmtId="49" fontId="1" fillId="0" borderId="13" xfId="0" applyNumberFormat="1" applyFont="1" applyBorder="1" applyAlignment="1">
      <alignment wrapText="1"/>
    </xf>
    <xf numFmtId="49" fontId="1" fillId="0" borderId="14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49" fontId="1" fillId="0" borderId="10" xfId="0" applyNumberFormat="1" applyFont="1" applyFill="1" applyBorder="1" applyAlignment="1">
      <alignment wrapText="1"/>
    </xf>
    <xf numFmtId="49" fontId="1" fillId="0" borderId="11" xfId="0" applyNumberFormat="1" applyFont="1" applyFill="1" applyBorder="1" applyAlignment="1">
      <alignment wrapText="1"/>
    </xf>
    <xf numFmtId="3" fontId="1" fillId="0" borderId="12" xfId="0" applyNumberFormat="1" applyFont="1" applyFill="1" applyBorder="1"/>
    <xf numFmtId="49" fontId="2" fillId="0" borderId="10" xfId="0" applyNumberFormat="1" applyFont="1" applyFill="1" applyBorder="1" applyAlignment="1">
      <alignment wrapText="1"/>
    </xf>
    <xf numFmtId="49" fontId="2" fillId="0" borderId="11" xfId="0" applyNumberFormat="1" applyFont="1" applyFill="1" applyBorder="1" applyAlignment="1">
      <alignment wrapText="1"/>
    </xf>
    <xf numFmtId="3" fontId="2" fillId="0" borderId="12" xfId="0" applyNumberFormat="1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4" fontId="2" fillId="0" borderId="0" xfId="0" applyNumberFormat="1" applyFont="1" applyFill="1"/>
    <xf numFmtId="4" fontId="1" fillId="0" borderId="0" xfId="0" applyNumberFormat="1" applyFont="1" applyFill="1"/>
    <xf numFmtId="4" fontId="2" fillId="0" borderId="0" xfId="0" applyNumberFormat="1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workbookViewId="0">
      <selection activeCell="B14" sqref="B14"/>
    </sheetView>
  </sheetViews>
  <sheetFormatPr baseColWidth="10" defaultColWidth="11.3828125" defaultRowHeight="12.9" x14ac:dyDescent="0.35"/>
  <cols>
    <col min="1" max="1" width="8.3046875" style="4" bestFit="1" customWidth="1"/>
    <col min="2" max="2" width="54.921875" style="4" customWidth="1"/>
    <col min="3" max="3" width="18.3828125" style="57" bestFit="1" customWidth="1"/>
    <col min="4" max="5" width="18.84375" style="57" customWidth="1"/>
    <col min="6" max="6" width="18.3828125" style="57" bestFit="1" customWidth="1"/>
    <col min="7" max="7" width="19" style="4" customWidth="1"/>
    <col min="8" max="8" width="18.3828125" style="4" customWidth="1"/>
    <col min="9" max="10" width="2" style="4" bestFit="1" customWidth="1"/>
    <col min="11" max="16384" width="11.3828125" style="4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10" x14ac:dyDescent="0.35">
      <c r="A2" s="5" t="s">
        <v>1</v>
      </c>
      <c r="B2" s="6"/>
      <c r="C2" s="6"/>
      <c r="D2" s="6"/>
      <c r="E2" s="6"/>
      <c r="F2" s="6"/>
      <c r="G2" s="6"/>
      <c r="H2" s="7"/>
    </row>
    <row r="3" spans="1:10" x14ac:dyDescent="0.35">
      <c r="A3" s="8"/>
      <c r="B3" s="9"/>
      <c r="C3" s="10"/>
      <c r="D3" s="10"/>
      <c r="E3" s="10"/>
      <c r="F3" s="10"/>
      <c r="G3" s="11"/>
      <c r="H3" s="12"/>
    </row>
    <row r="4" spans="1:10" x14ac:dyDescent="0.35">
      <c r="A4" s="5" t="s">
        <v>2</v>
      </c>
      <c r="B4" s="6"/>
      <c r="C4" s="6"/>
      <c r="D4" s="6"/>
      <c r="E4" s="6"/>
      <c r="F4" s="6"/>
      <c r="G4" s="6"/>
      <c r="H4" s="7"/>
    </row>
    <row r="5" spans="1:10" x14ac:dyDescent="0.35">
      <c r="A5" s="5" t="s">
        <v>3</v>
      </c>
      <c r="B5" s="6"/>
      <c r="C5" s="6"/>
      <c r="D5" s="6"/>
      <c r="E5" s="6"/>
      <c r="F5" s="6"/>
      <c r="G5" s="6"/>
      <c r="H5" s="7"/>
    </row>
    <row r="6" spans="1:10" x14ac:dyDescent="0.35">
      <c r="A6" s="13"/>
      <c r="B6" s="14"/>
      <c r="C6" s="10"/>
      <c r="D6" s="10"/>
      <c r="E6" s="10"/>
      <c r="F6" s="10"/>
      <c r="G6" s="11"/>
      <c r="H6" s="12"/>
    </row>
    <row r="7" spans="1:10" x14ac:dyDescent="0.35">
      <c r="A7" s="5" t="s">
        <v>4</v>
      </c>
      <c r="B7" s="6"/>
      <c r="C7" s="6"/>
      <c r="D7" s="6"/>
      <c r="E7" s="6"/>
      <c r="F7" s="6"/>
      <c r="G7" s="6"/>
      <c r="H7" s="7"/>
    </row>
    <row r="8" spans="1:10" ht="13.3" thickBot="1" x14ac:dyDescent="0.4">
      <c r="A8" s="13"/>
      <c r="B8" s="14"/>
      <c r="C8" s="10"/>
      <c r="D8" s="10"/>
      <c r="E8" s="10"/>
      <c r="F8" s="10"/>
      <c r="G8" s="11"/>
      <c r="H8" s="12"/>
    </row>
    <row r="9" spans="1:10" ht="18" customHeight="1" x14ac:dyDescent="0.35">
      <c r="A9" s="15" t="s">
        <v>5</v>
      </c>
      <c r="B9" s="16" t="s">
        <v>6</v>
      </c>
      <c r="C9" s="16" t="s">
        <v>7</v>
      </c>
      <c r="D9" s="16" t="s">
        <v>8</v>
      </c>
      <c r="E9" s="16" t="s">
        <v>9</v>
      </c>
      <c r="F9" s="16" t="s">
        <v>10</v>
      </c>
      <c r="G9" s="16" t="s">
        <v>11</v>
      </c>
      <c r="H9" s="17" t="s">
        <v>12</v>
      </c>
      <c r="I9" s="18"/>
    </row>
    <row r="10" spans="1:10" s="26" customFormat="1" x14ac:dyDescent="0.35">
      <c r="A10" s="19" t="s">
        <v>13</v>
      </c>
      <c r="B10" s="20" t="s">
        <v>14</v>
      </c>
      <c r="C10" s="21">
        <f t="shared" ref="C10:H10" si="0">C11+C21</f>
        <v>18436753824185</v>
      </c>
      <c r="D10" s="21">
        <f t="shared" si="0"/>
        <v>781359378196</v>
      </c>
      <c r="E10" s="21">
        <f t="shared" si="0"/>
        <v>922322897717</v>
      </c>
      <c r="F10" s="21">
        <f t="shared" si="0"/>
        <v>18295790304664</v>
      </c>
      <c r="G10" s="22">
        <f t="shared" si="0"/>
        <v>2715192102516</v>
      </c>
      <c r="H10" s="23">
        <f t="shared" si="0"/>
        <v>15580598202148</v>
      </c>
      <c r="I10" s="24">
        <f t="shared" ref="I10:I12" si="1">+G10+H10-F10</f>
        <v>0</v>
      </c>
      <c r="J10" s="25">
        <f>+F10-F26-F69-F73+F101+F133-F144</f>
        <v>0</v>
      </c>
    </row>
    <row r="11" spans="1:10" s="26" customFormat="1" x14ac:dyDescent="0.35">
      <c r="A11" s="19" t="s">
        <v>15</v>
      </c>
      <c r="B11" s="20" t="s">
        <v>16</v>
      </c>
      <c r="C11" s="21">
        <f t="shared" ref="C11:H11" si="2">C12+C18</f>
        <v>14171782551635</v>
      </c>
      <c r="D11" s="21">
        <f t="shared" si="2"/>
        <v>640529857579</v>
      </c>
      <c r="E11" s="21">
        <f t="shared" si="2"/>
        <v>649086934554</v>
      </c>
      <c r="F11" s="21">
        <f t="shared" si="2"/>
        <v>14163225474660</v>
      </c>
      <c r="G11" s="22">
        <f t="shared" si="2"/>
        <v>2379570143903</v>
      </c>
      <c r="H11" s="23">
        <f t="shared" si="2"/>
        <v>11783655330757</v>
      </c>
      <c r="I11" s="24">
        <f t="shared" si="1"/>
        <v>0</v>
      </c>
    </row>
    <row r="12" spans="1:10" s="26" customFormat="1" x14ac:dyDescent="0.35">
      <c r="A12" s="19" t="s">
        <v>17</v>
      </c>
      <c r="B12" s="20" t="s">
        <v>18</v>
      </c>
      <c r="C12" s="21">
        <f t="shared" ref="C12:H12" si="3">C13+C14+C15+C16+C17</f>
        <v>12015119428454</v>
      </c>
      <c r="D12" s="21">
        <f t="shared" si="3"/>
        <v>87438521740</v>
      </c>
      <c r="E12" s="21">
        <f t="shared" si="3"/>
        <v>201011670445</v>
      </c>
      <c r="F12" s="21">
        <f t="shared" si="3"/>
        <v>11901546279749</v>
      </c>
      <c r="G12" s="22">
        <f t="shared" si="3"/>
        <v>194720711089</v>
      </c>
      <c r="H12" s="23">
        <f t="shared" si="3"/>
        <v>11706825568660</v>
      </c>
      <c r="I12" s="24">
        <f t="shared" si="1"/>
        <v>0</v>
      </c>
    </row>
    <row r="13" spans="1:10" x14ac:dyDescent="0.35">
      <c r="A13" s="27" t="s">
        <v>19</v>
      </c>
      <c r="B13" s="28" t="s">
        <v>20</v>
      </c>
      <c r="C13" s="29">
        <v>28479534</v>
      </c>
      <c r="D13" s="29">
        <v>3135519062</v>
      </c>
      <c r="E13" s="29">
        <v>3135519062</v>
      </c>
      <c r="F13" s="29">
        <f>+C13+D13-E13</f>
        <v>28479534</v>
      </c>
      <c r="G13" s="30">
        <v>28479534</v>
      </c>
      <c r="H13" s="31">
        <v>0</v>
      </c>
      <c r="I13" s="24">
        <f>+G13+H13-F13</f>
        <v>0</v>
      </c>
    </row>
    <row r="14" spans="1:10" x14ac:dyDescent="0.35">
      <c r="A14" s="27" t="s">
        <v>21</v>
      </c>
      <c r="B14" s="28" t="s">
        <v>22</v>
      </c>
      <c r="C14" s="29">
        <v>53708024106</v>
      </c>
      <c r="D14" s="32">
        <v>56062669234</v>
      </c>
      <c r="E14" s="32">
        <v>58459380198</v>
      </c>
      <c r="F14" s="29">
        <f t="shared" ref="F14:F17" si="4">+C14+D14-E14</f>
        <v>51311313142</v>
      </c>
      <c r="G14" s="30">
        <v>21636595970</v>
      </c>
      <c r="H14" s="31">
        <v>29674717172</v>
      </c>
      <c r="I14" s="24">
        <f t="shared" ref="I14:I77" si="5">+G14+H14-F14</f>
        <v>0</v>
      </c>
    </row>
    <row r="15" spans="1:10" x14ac:dyDescent="0.35">
      <c r="A15" s="27" t="s">
        <v>23</v>
      </c>
      <c r="B15" s="28" t="s">
        <v>24</v>
      </c>
      <c r="C15" s="29">
        <v>15720556645</v>
      </c>
      <c r="D15" s="29">
        <v>0</v>
      </c>
      <c r="E15" s="29">
        <v>635934176</v>
      </c>
      <c r="F15" s="29">
        <f t="shared" si="4"/>
        <v>15084622469</v>
      </c>
      <c r="G15" s="30">
        <v>4887534079</v>
      </c>
      <c r="H15" s="31">
        <v>10197088390</v>
      </c>
      <c r="I15" s="24">
        <f t="shared" si="5"/>
        <v>0</v>
      </c>
    </row>
    <row r="16" spans="1:10" x14ac:dyDescent="0.35">
      <c r="A16" s="27" t="s">
        <v>25</v>
      </c>
      <c r="B16" s="28" t="s">
        <v>26</v>
      </c>
      <c r="C16" s="29">
        <v>6087196346608</v>
      </c>
      <c r="D16" s="29">
        <v>27095085386</v>
      </c>
      <c r="E16" s="29">
        <v>105642345780</v>
      </c>
      <c r="F16" s="29">
        <f t="shared" si="4"/>
        <v>6008649086214</v>
      </c>
      <c r="G16" s="30">
        <v>60484474908</v>
      </c>
      <c r="H16" s="31">
        <v>5948164611306</v>
      </c>
      <c r="I16" s="24">
        <f t="shared" si="5"/>
        <v>0</v>
      </c>
    </row>
    <row r="17" spans="1:9" x14ac:dyDescent="0.35">
      <c r="A17" s="27" t="s">
        <v>27</v>
      </c>
      <c r="B17" s="28" t="s">
        <v>28</v>
      </c>
      <c r="C17" s="29">
        <v>5858466021561</v>
      </c>
      <c r="D17" s="29">
        <v>1145248058</v>
      </c>
      <c r="E17" s="29">
        <v>33138491229</v>
      </c>
      <c r="F17" s="29">
        <f t="shared" si="4"/>
        <v>5826472778390</v>
      </c>
      <c r="G17" s="30">
        <v>107683626598</v>
      </c>
      <c r="H17" s="31">
        <v>5718789151792</v>
      </c>
      <c r="I17" s="24">
        <f t="shared" si="5"/>
        <v>0</v>
      </c>
    </row>
    <row r="18" spans="1:9" s="26" customFormat="1" x14ac:dyDescent="0.35">
      <c r="A18" s="33" t="s">
        <v>29</v>
      </c>
      <c r="B18" s="34" t="s">
        <v>30</v>
      </c>
      <c r="C18" s="21">
        <f t="shared" ref="C18:H18" si="6">C19+C20</f>
        <v>2156663123181</v>
      </c>
      <c r="D18" s="21">
        <f t="shared" si="6"/>
        <v>553091335839</v>
      </c>
      <c r="E18" s="21">
        <f t="shared" si="6"/>
        <v>448075264109</v>
      </c>
      <c r="F18" s="21">
        <f t="shared" si="6"/>
        <v>2261679194911</v>
      </c>
      <c r="G18" s="22">
        <f t="shared" si="6"/>
        <v>2184849432814</v>
      </c>
      <c r="H18" s="23">
        <f t="shared" si="6"/>
        <v>76829762097</v>
      </c>
      <c r="I18" s="24">
        <f t="shared" si="5"/>
        <v>0</v>
      </c>
    </row>
    <row r="19" spans="1:9" x14ac:dyDescent="0.35">
      <c r="A19" s="27" t="s">
        <v>31</v>
      </c>
      <c r="B19" s="28" t="s">
        <v>32</v>
      </c>
      <c r="C19" s="29">
        <v>2101689309537</v>
      </c>
      <c r="D19" s="29">
        <v>244087192438</v>
      </c>
      <c r="E19" s="29">
        <v>139071120708</v>
      </c>
      <c r="F19" s="29">
        <f t="shared" ref="F19:F20" si="7">+C19+D19-E19</f>
        <v>2206705381267</v>
      </c>
      <c r="G19" s="30">
        <v>2129875619170</v>
      </c>
      <c r="H19" s="31">
        <v>76829762097</v>
      </c>
      <c r="I19" s="24">
        <f t="shared" si="5"/>
        <v>0</v>
      </c>
    </row>
    <row r="20" spans="1:9" x14ac:dyDescent="0.35">
      <c r="A20" s="27" t="s">
        <v>33</v>
      </c>
      <c r="B20" s="28" t="s">
        <v>34</v>
      </c>
      <c r="C20" s="29">
        <v>54973813644</v>
      </c>
      <c r="D20" s="29">
        <v>309004143401</v>
      </c>
      <c r="E20" s="29">
        <v>309004143401</v>
      </c>
      <c r="F20" s="29">
        <f t="shared" si="7"/>
        <v>54973813644</v>
      </c>
      <c r="G20" s="30">
        <v>54973813644</v>
      </c>
      <c r="H20" s="31">
        <v>0</v>
      </c>
      <c r="I20" s="24">
        <f t="shared" si="5"/>
        <v>0</v>
      </c>
    </row>
    <row r="21" spans="1:9" s="26" customFormat="1" x14ac:dyDescent="0.35">
      <c r="A21" s="33" t="s">
        <v>35</v>
      </c>
      <c r="B21" s="34" t="s">
        <v>36</v>
      </c>
      <c r="C21" s="21">
        <f t="shared" ref="C21:H21" si="8">C22</f>
        <v>4264971272550</v>
      </c>
      <c r="D21" s="21">
        <f t="shared" si="8"/>
        <v>140829520617</v>
      </c>
      <c r="E21" s="21">
        <f t="shared" si="8"/>
        <v>273235963163</v>
      </c>
      <c r="F21" s="21">
        <f t="shared" si="8"/>
        <v>4132564830004</v>
      </c>
      <c r="G21" s="22">
        <f t="shared" si="8"/>
        <v>335621958613</v>
      </c>
      <c r="H21" s="23">
        <f t="shared" si="8"/>
        <v>3796942871391</v>
      </c>
      <c r="I21" s="24">
        <f t="shared" si="5"/>
        <v>0</v>
      </c>
    </row>
    <row r="22" spans="1:9" x14ac:dyDescent="0.35">
      <c r="A22" s="27" t="s">
        <v>37</v>
      </c>
      <c r="B22" s="28" t="s">
        <v>38</v>
      </c>
      <c r="C22" s="21">
        <f t="shared" ref="C22:H22" si="9">C23+C24+C25</f>
        <v>4264971272550</v>
      </c>
      <c r="D22" s="21">
        <f t="shared" si="9"/>
        <v>140829520617</v>
      </c>
      <c r="E22" s="21">
        <f t="shared" si="9"/>
        <v>273235963163</v>
      </c>
      <c r="F22" s="21">
        <f t="shared" si="9"/>
        <v>4132564830004</v>
      </c>
      <c r="G22" s="22">
        <f t="shared" si="9"/>
        <v>335621958613</v>
      </c>
      <c r="H22" s="23">
        <f t="shared" si="9"/>
        <v>3796942871391</v>
      </c>
      <c r="I22" s="24">
        <f t="shared" si="5"/>
        <v>0</v>
      </c>
    </row>
    <row r="23" spans="1:9" x14ac:dyDescent="0.35">
      <c r="A23" s="27" t="s">
        <v>39</v>
      </c>
      <c r="B23" s="28" t="s">
        <v>40</v>
      </c>
      <c r="C23" s="29">
        <v>266701265576</v>
      </c>
      <c r="D23" s="29">
        <v>124179995119</v>
      </c>
      <c r="E23" s="29">
        <v>148394288708</v>
      </c>
      <c r="F23" s="29">
        <f t="shared" ref="F23:F25" si="10">+C23+D23-E23</f>
        <v>242486971987</v>
      </c>
      <c r="G23" s="30">
        <v>242486971987</v>
      </c>
      <c r="H23" s="31">
        <v>0</v>
      </c>
      <c r="I23" s="24">
        <f t="shared" si="5"/>
        <v>0</v>
      </c>
    </row>
    <row r="24" spans="1:9" x14ac:dyDescent="0.35">
      <c r="A24" s="27" t="s">
        <v>41</v>
      </c>
      <c r="B24" s="28" t="s">
        <v>42</v>
      </c>
      <c r="C24" s="29">
        <v>3437973335053</v>
      </c>
      <c r="D24" s="29">
        <v>11170586733</v>
      </c>
      <c r="E24" s="29">
        <v>102743288103</v>
      </c>
      <c r="F24" s="29">
        <f t="shared" si="10"/>
        <v>3346400633683</v>
      </c>
      <c r="G24" s="30">
        <v>93134986626</v>
      </c>
      <c r="H24" s="31">
        <v>3253265647057</v>
      </c>
      <c r="I24" s="24">
        <f t="shared" si="5"/>
        <v>0</v>
      </c>
    </row>
    <row r="25" spans="1:9" x14ac:dyDescent="0.35">
      <c r="A25" s="27" t="s">
        <v>43</v>
      </c>
      <c r="B25" s="28" t="s">
        <v>44</v>
      </c>
      <c r="C25" s="29">
        <v>560296671921</v>
      </c>
      <c r="D25" s="29">
        <v>5478938765</v>
      </c>
      <c r="E25" s="29">
        <v>22098386352</v>
      </c>
      <c r="F25" s="29">
        <f t="shared" si="10"/>
        <v>543677224334</v>
      </c>
      <c r="G25" s="30">
        <v>0</v>
      </c>
      <c r="H25" s="31">
        <v>543677224334</v>
      </c>
      <c r="I25" s="24">
        <f t="shared" si="5"/>
        <v>0</v>
      </c>
    </row>
    <row r="26" spans="1:9" s="26" customFormat="1" x14ac:dyDescent="0.35">
      <c r="A26" s="19" t="s">
        <v>45</v>
      </c>
      <c r="B26" s="20" t="s">
        <v>46</v>
      </c>
      <c r="C26" s="21">
        <f t="shared" ref="C26:H26" si="11">C27+C40+C48+C65</f>
        <v>395782747696834</v>
      </c>
      <c r="D26" s="21">
        <f t="shared" si="11"/>
        <v>139089714247546</v>
      </c>
      <c r="E26" s="21">
        <f t="shared" si="11"/>
        <v>146448886319448</v>
      </c>
      <c r="F26" s="21">
        <f t="shared" si="11"/>
        <v>403141919768736</v>
      </c>
      <c r="G26" s="22">
        <f t="shared" si="11"/>
        <v>23738883275204</v>
      </c>
      <c r="H26" s="23">
        <f t="shared" si="11"/>
        <v>379403036493532</v>
      </c>
      <c r="I26" s="24">
        <f t="shared" si="5"/>
        <v>0</v>
      </c>
    </row>
    <row r="27" spans="1:9" s="26" customFormat="1" ht="25.75" x14ac:dyDescent="0.35">
      <c r="A27" s="19" t="s">
        <v>47</v>
      </c>
      <c r="B27" s="20" t="s">
        <v>48</v>
      </c>
      <c r="C27" s="21">
        <f t="shared" ref="C27:H27" si="12">C28+C31+C34</f>
        <v>376448178975228</v>
      </c>
      <c r="D27" s="21">
        <f t="shared" si="12"/>
        <v>108289668144969</v>
      </c>
      <c r="E27" s="21">
        <f t="shared" si="12"/>
        <v>115692905500199</v>
      </c>
      <c r="F27" s="21">
        <f t="shared" si="12"/>
        <v>383851416330458</v>
      </c>
      <c r="G27" s="22">
        <f t="shared" si="12"/>
        <v>11399604841746</v>
      </c>
      <c r="H27" s="23">
        <f t="shared" si="12"/>
        <v>372451811488712</v>
      </c>
      <c r="I27" s="24">
        <f t="shared" si="5"/>
        <v>0</v>
      </c>
    </row>
    <row r="28" spans="1:9" s="26" customFormat="1" x14ac:dyDescent="0.35">
      <c r="A28" s="19" t="s">
        <v>49</v>
      </c>
      <c r="B28" s="20" t="s">
        <v>50</v>
      </c>
      <c r="C28" s="21">
        <f t="shared" ref="C28:H28" si="13">C29+C30</f>
        <v>8387243738551</v>
      </c>
      <c r="D28" s="21">
        <f t="shared" si="13"/>
        <v>2799220364697</v>
      </c>
      <c r="E28" s="21">
        <f t="shared" si="13"/>
        <v>2790073654260</v>
      </c>
      <c r="F28" s="21">
        <f t="shared" si="13"/>
        <v>8378097028114</v>
      </c>
      <c r="G28" s="22">
        <f t="shared" si="13"/>
        <v>8378097028114</v>
      </c>
      <c r="H28" s="23">
        <f t="shared" si="13"/>
        <v>0</v>
      </c>
      <c r="I28" s="24">
        <f t="shared" si="5"/>
        <v>0</v>
      </c>
    </row>
    <row r="29" spans="1:9" x14ac:dyDescent="0.35">
      <c r="A29" s="35" t="s">
        <v>51</v>
      </c>
      <c r="B29" s="36" t="s">
        <v>52</v>
      </c>
      <c r="C29" s="29">
        <v>0</v>
      </c>
      <c r="D29" s="29">
        <v>181709194243</v>
      </c>
      <c r="E29" s="29">
        <v>181709194243</v>
      </c>
      <c r="F29" s="29">
        <f>+C29-D29+E29</f>
        <v>0</v>
      </c>
      <c r="G29" s="30">
        <v>0</v>
      </c>
      <c r="H29" s="31">
        <v>0</v>
      </c>
      <c r="I29" s="24">
        <f t="shared" si="5"/>
        <v>0</v>
      </c>
    </row>
    <row r="30" spans="1:9" x14ac:dyDescent="0.35">
      <c r="A30" s="35" t="s">
        <v>53</v>
      </c>
      <c r="B30" s="36" t="s">
        <v>54</v>
      </c>
      <c r="C30" s="29">
        <v>8387243738551</v>
      </c>
      <c r="D30" s="29">
        <v>2617511170454</v>
      </c>
      <c r="E30" s="29">
        <v>2608364460017</v>
      </c>
      <c r="F30" s="29">
        <f>+C30-D30+E30</f>
        <v>8378097028114</v>
      </c>
      <c r="G30" s="30">
        <v>8378097028114</v>
      </c>
      <c r="H30" s="31">
        <v>0</v>
      </c>
      <c r="I30" s="24">
        <f t="shared" si="5"/>
        <v>0</v>
      </c>
    </row>
    <row r="31" spans="1:9" s="26" customFormat="1" x14ac:dyDescent="0.35">
      <c r="A31" s="19" t="s">
        <v>55</v>
      </c>
      <c r="B31" s="20" t="s">
        <v>56</v>
      </c>
      <c r="C31" s="21">
        <f t="shared" ref="C31:H31" si="14">C32+C33</f>
        <v>235928904853381</v>
      </c>
      <c r="D31" s="21">
        <f t="shared" si="14"/>
        <v>101068777948270</v>
      </c>
      <c r="E31" s="21">
        <f t="shared" si="14"/>
        <v>101128320150215</v>
      </c>
      <c r="F31" s="21">
        <f t="shared" si="14"/>
        <v>235988447055326</v>
      </c>
      <c r="G31" s="22">
        <f t="shared" si="14"/>
        <v>71342462252</v>
      </c>
      <c r="H31" s="23">
        <f t="shared" si="14"/>
        <v>235917104593074</v>
      </c>
      <c r="I31" s="24">
        <f t="shared" si="5"/>
        <v>0</v>
      </c>
    </row>
    <row r="32" spans="1:9" x14ac:dyDescent="0.35">
      <c r="A32" s="35" t="s">
        <v>57</v>
      </c>
      <c r="B32" s="36" t="s">
        <v>58</v>
      </c>
      <c r="C32" s="29">
        <v>234386628795568</v>
      </c>
      <c r="D32" s="29">
        <v>100640128228561</v>
      </c>
      <c r="E32" s="29">
        <v>100754205567330</v>
      </c>
      <c r="F32" s="29">
        <f t="shared" ref="F32:F33" si="15">+C32-D32+E32</f>
        <v>234500706134337</v>
      </c>
      <c r="G32" s="30">
        <v>0</v>
      </c>
      <c r="H32" s="31">
        <v>234500706134337</v>
      </c>
      <c r="I32" s="24">
        <f t="shared" si="5"/>
        <v>0</v>
      </c>
    </row>
    <row r="33" spans="1:9" x14ac:dyDescent="0.35">
      <c r="A33" s="35" t="s">
        <v>59</v>
      </c>
      <c r="B33" s="36" t="s">
        <v>60</v>
      </c>
      <c r="C33" s="29">
        <v>1542276057813</v>
      </c>
      <c r="D33" s="29">
        <v>428649719709</v>
      </c>
      <c r="E33" s="29">
        <v>374114582885</v>
      </c>
      <c r="F33" s="29">
        <f t="shared" si="15"/>
        <v>1487740920989</v>
      </c>
      <c r="G33" s="30">
        <v>71342462252</v>
      </c>
      <c r="H33" s="31">
        <v>1416398458737</v>
      </c>
      <c r="I33" s="24">
        <f t="shared" si="5"/>
        <v>0</v>
      </c>
    </row>
    <row r="34" spans="1:9" s="26" customFormat="1" x14ac:dyDescent="0.35">
      <c r="A34" s="19" t="s">
        <v>61</v>
      </c>
      <c r="B34" s="20" t="s">
        <v>62</v>
      </c>
      <c r="C34" s="21">
        <f t="shared" ref="C34:H34" si="16">C35+C36+C37+C38+C39</f>
        <v>132132030383296</v>
      </c>
      <c r="D34" s="21">
        <f t="shared" si="16"/>
        <v>4421669832002</v>
      </c>
      <c r="E34" s="21">
        <f t="shared" si="16"/>
        <v>11774511695724</v>
      </c>
      <c r="F34" s="21">
        <f t="shared" si="16"/>
        <v>139484872247018</v>
      </c>
      <c r="G34" s="22">
        <f t="shared" si="16"/>
        <v>2950165351380</v>
      </c>
      <c r="H34" s="23">
        <f t="shared" si="16"/>
        <v>136534706895638</v>
      </c>
      <c r="I34" s="24">
        <f t="shared" si="5"/>
        <v>0</v>
      </c>
    </row>
    <row r="35" spans="1:9" x14ac:dyDescent="0.35">
      <c r="A35" s="35" t="s">
        <v>63</v>
      </c>
      <c r="B35" s="36" t="s">
        <v>64</v>
      </c>
      <c r="C35" s="29">
        <v>51664545201058</v>
      </c>
      <c r="D35" s="29">
        <v>3661789794502</v>
      </c>
      <c r="E35" s="29">
        <v>6243574277517</v>
      </c>
      <c r="F35" s="29">
        <f t="shared" ref="F35:F39" si="17">+C35-D35+E35</f>
        <v>54246329684073</v>
      </c>
      <c r="G35" s="30">
        <v>2854808589250</v>
      </c>
      <c r="H35" s="31">
        <v>51391521094823</v>
      </c>
      <c r="I35" s="24">
        <f t="shared" si="5"/>
        <v>0</v>
      </c>
    </row>
    <row r="36" spans="1:9" x14ac:dyDescent="0.35">
      <c r="A36" s="35" t="s">
        <v>65</v>
      </c>
      <c r="B36" s="36" t="s">
        <v>66</v>
      </c>
      <c r="C36" s="29">
        <v>1174760696542</v>
      </c>
      <c r="D36" s="29">
        <v>15948233940</v>
      </c>
      <c r="E36" s="29">
        <v>368148745362</v>
      </c>
      <c r="F36" s="29">
        <f t="shared" si="17"/>
        <v>1526961207964</v>
      </c>
      <c r="G36" s="30">
        <v>46194162963</v>
      </c>
      <c r="H36" s="31">
        <v>1480767045001</v>
      </c>
      <c r="I36" s="24">
        <f t="shared" si="5"/>
        <v>0</v>
      </c>
    </row>
    <row r="37" spans="1:9" x14ac:dyDescent="0.35">
      <c r="A37" s="35" t="s">
        <v>67</v>
      </c>
      <c r="B37" s="36" t="s">
        <v>68</v>
      </c>
      <c r="C37" s="29">
        <v>3373120725616</v>
      </c>
      <c r="D37" s="29">
        <v>109406327566</v>
      </c>
      <c r="E37" s="29">
        <v>378600592511</v>
      </c>
      <c r="F37" s="29">
        <f t="shared" si="17"/>
        <v>3642314990561</v>
      </c>
      <c r="G37" s="30">
        <v>49162599167</v>
      </c>
      <c r="H37" s="31">
        <v>3593152391394</v>
      </c>
      <c r="I37" s="24">
        <f t="shared" si="5"/>
        <v>0</v>
      </c>
    </row>
    <row r="38" spans="1:9" x14ac:dyDescent="0.35">
      <c r="A38" s="35" t="s">
        <v>69</v>
      </c>
      <c r="B38" s="36" t="s">
        <v>70</v>
      </c>
      <c r="C38" s="29">
        <v>75919603760080</v>
      </c>
      <c r="D38" s="29">
        <v>622846083460</v>
      </c>
      <c r="E38" s="29">
        <v>4772508687800</v>
      </c>
      <c r="F38" s="29">
        <f t="shared" si="17"/>
        <v>80069266364420</v>
      </c>
      <c r="G38" s="30">
        <v>0</v>
      </c>
      <c r="H38" s="31">
        <v>80069266364420</v>
      </c>
      <c r="I38" s="24">
        <f t="shared" si="5"/>
        <v>0</v>
      </c>
    </row>
    <row r="39" spans="1:9" x14ac:dyDescent="0.35">
      <c r="A39" s="35" t="s">
        <v>71</v>
      </c>
      <c r="B39" s="36" t="s">
        <v>72</v>
      </c>
      <c r="C39" s="29">
        <v>0</v>
      </c>
      <c r="D39" s="29">
        <v>11679392534</v>
      </c>
      <c r="E39" s="29">
        <v>11679392534</v>
      </c>
      <c r="F39" s="29">
        <f t="shared" si="17"/>
        <v>0</v>
      </c>
      <c r="G39" s="30">
        <v>0</v>
      </c>
      <c r="H39" s="31">
        <v>0</v>
      </c>
      <c r="I39" s="24">
        <f t="shared" si="5"/>
        <v>0</v>
      </c>
    </row>
    <row r="40" spans="1:9" s="26" customFormat="1" x14ac:dyDescent="0.35">
      <c r="A40" s="19" t="s">
        <v>73</v>
      </c>
      <c r="B40" s="20" t="s">
        <v>74</v>
      </c>
      <c r="C40" s="21">
        <f t="shared" ref="C40:H40" si="18">C41+C45</f>
        <v>-7873494800</v>
      </c>
      <c r="D40" s="21">
        <f t="shared" si="18"/>
        <v>2665878996112</v>
      </c>
      <c r="E40" s="21">
        <f t="shared" si="18"/>
        <v>2619220323005</v>
      </c>
      <c r="F40" s="21">
        <f t="shared" si="18"/>
        <v>-54532167907</v>
      </c>
      <c r="G40" s="22">
        <f t="shared" si="18"/>
        <v>273792130369</v>
      </c>
      <c r="H40" s="23">
        <f t="shared" si="18"/>
        <v>-328324298276</v>
      </c>
      <c r="I40" s="24">
        <f t="shared" si="5"/>
        <v>0</v>
      </c>
    </row>
    <row r="41" spans="1:9" s="26" customFormat="1" x14ac:dyDescent="0.35">
      <c r="A41" s="19" t="s">
        <v>75</v>
      </c>
      <c r="B41" s="20" t="s">
        <v>76</v>
      </c>
      <c r="C41" s="21">
        <f t="shared" ref="C41:H41" si="19">C42+C43+C44</f>
        <v>272733586729</v>
      </c>
      <c r="D41" s="21">
        <f t="shared" si="19"/>
        <v>2525479118618</v>
      </c>
      <c r="E41" s="21">
        <f t="shared" si="19"/>
        <v>2526537662258</v>
      </c>
      <c r="F41" s="21">
        <f t="shared" si="19"/>
        <v>273792130369</v>
      </c>
      <c r="G41" s="22">
        <f t="shared" si="19"/>
        <v>273792130369</v>
      </c>
      <c r="H41" s="23">
        <f t="shared" si="19"/>
        <v>0</v>
      </c>
      <c r="I41" s="24">
        <f t="shared" si="5"/>
        <v>0</v>
      </c>
    </row>
    <row r="42" spans="1:9" x14ac:dyDescent="0.35">
      <c r="A42" s="35" t="s">
        <v>77</v>
      </c>
      <c r="B42" s="36" t="s">
        <v>78</v>
      </c>
      <c r="C42" s="29">
        <v>272733586729</v>
      </c>
      <c r="D42" s="32">
        <v>7432297662</v>
      </c>
      <c r="E42" s="29">
        <v>8490841302</v>
      </c>
      <c r="F42" s="29">
        <f t="shared" ref="F42:F44" si="20">+C42-D42+E42</f>
        <v>273792130369</v>
      </c>
      <c r="G42" s="30">
        <v>273792130369</v>
      </c>
      <c r="H42" s="31">
        <v>0</v>
      </c>
      <c r="I42" s="24">
        <f t="shared" si="5"/>
        <v>0</v>
      </c>
    </row>
    <row r="43" spans="1:9" x14ac:dyDescent="0.35">
      <c r="A43" s="35" t="s">
        <v>79</v>
      </c>
      <c r="B43" s="36" t="s">
        <v>80</v>
      </c>
      <c r="C43" s="29">
        <v>0</v>
      </c>
      <c r="D43" s="29">
        <v>76329480224</v>
      </c>
      <c r="E43" s="29">
        <v>76329480224</v>
      </c>
      <c r="F43" s="29">
        <f t="shared" si="20"/>
        <v>0</v>
      </c>
      <c r="G43" s="30">
        <v>0</v>
      </c>
      <c r="H43" s="31">
        <v>0</v>
      </c>
      <c r="I43" s="24">
        <f t="shared" si="5"/>
        <v>0</v>
      </c>
    </row>
    <row r="44" spans="1:9" x14ac:dyDescent="0.35">
      <c r="A44" s="35" t="s">
        <v>81</v>
      </c>
      <c r="B44" s="36" t="s">
        <v>58</v>
      </c>
      <c r="C44" s="29">
        <v>0</v>
      </c>
      <c r="D44" s="29">
        <v>2441717340732</v>
      </c>
      <c r="E44" s="29">
        <v>2441717340732</v>
      </c>
      <c r="F44" s="29">
        <f t="shared" si="20"/>
        <v>0</v>
      </c>
      <c r="G44" s="30">
        <v>0</v>
      </c>
      <c r="H44" s="31">
        <v>0</v>
      </c>
      <c r="I44" s="24">
        <f t="shared" si="5"/>
        <v>0</v>
      </c>
    </row>
    <row r="45" spans="1:9" s="26" customFormat="1" ht="25.75" x14ac:dyDescent="0.35">
      <c r="A45" s="19" t="s">
        <v>82</v>
      </c>
      <c r="B45" s="20" t="s">
        <v>83</v>
      </c>
      <c r="C45" s="21">
        <f t="shared" ref="C45:H45" si="21">C46+C47</f>
        <v>-280607081529</v>
      </c>
      <c r="D45" s="21">
        <f t="shared" si="21"/>
        <v>140399877494</v>
      </c>
      <c r="E45" s="21">
        <f t="shared" si="21"/>
        <v>92682660747</v>
      </c>
      <c r="F45" s="21">
        <f t="shared" si="21"/>
        <v>-328324298276</v>
      </c>
      <c r="G45" s="22">
        <f t="shared" si="21"/>
        <v>0</v>
      </c>
      <c r="H45" s="23">
        <f t="shared" si="21"/>
        <v>-328324298276</v>
      </c>
      <c r="I45" s="24">
        <f t="shared" si="5"/>
        <v>0</v>
      </c>
    </row>
    <row r="46" spans="1:9" x14ac:dyDescent="0.35">
      <c r="A46" s="35" t="s">
        <v>84</v>
      </c>
      <c r="B46" s="36" t="s">
        <v>85</v>
      </c>
      <c r="C46" s="29">
        <v>-966535611626</v>
      </c>
      <c r="D46" s="29">
        <v>116140024138</v>
      </c>
      <c r="E46" s="29">
        <v>60105519529</v>
      </c>
      <c r="F46" s="29">
        <f t="shared" ref="F46:F47" si="22">+C46-D46+E46</f>
        <v>-1022570116235</v>
      </c>
      <c r="G46" s="30">
        <v>0</v>
      </c>
      <c r="H46" s="31">
        <v>-1022570116235</v>
      </c>
      <c r="I46" s="24">
        <f t="shared" si="5"/>
        <v>0</v>
      </c>
    </row>
    <row r="47" spans="1:9" x14ac:dyDescent="0.35">
      <c r="A47" s="35" t="s">
        <v>86</v>
      </c>
      <c r="B47" s="36" t="s">
        <v>87</v>
      </c>
      <c r="C47" s="29">
        <v>685928530097</v>
      </c>
      <c r="D47" s="29">
        <v>24259853356</v>
      </c>
      <c r="E47" s="29">
        <v>32577141218</v>
      </c>
      <c r="F47" s="29">
        <f t="shared" si="22"/>
        <v>694245817959</v>
      </c>
      <c r="G47" s="30">
        <v>0</v>
      </c>
      <c r="H47" s="31">
        <v>694245817959</v>
      </c>
      <c r="I47" s="24">
        <f t="shared" si="5"/>
        <v>0</v>
      </c>
    </row>
    <row r="48" spans="1:9" s="26" customFormat="1" x14ac:dyDescent="0.35">
      <c r="A48" s="33" t="s">
        <v>88</v>
      </c>
      <c r="B48" s="34" t="s">
        <v>89</v>
      </c>
      <c r="C48" s="21">
        <f t="shared" ref="C48:H48" si="23">C49+C51+C56+C60+C63</f>
        <v>11974379159907</v>
      </c>
      <c r="D48" s="21">
        <f t="shared" si="23"/>
        <v>27619686970200</v>
      </c>
      <c r="E48" s="21">
        <f t="shared" si="23"/>
        <v>27529996650953</v>
      </c>
      <c r="F48" s="21">
        <f t="shared" si="23"/>
        <v>11884688840660</v>
      </c>
      <c r="G48" s="22">
        <f t="shared" si="23"/>
        <v>11884688840660</v>
      </c>
      <c r="H48" s="23">
        <f t="shared" si="23"/>
        <v>0</v>
      </c>
      <c r="I48" s="24">
        <f t="shared" si="5"/>
        <v>0</v>
      </c>
    </row>
    <row r="49" spans="1:9" s="26" customFormat="1" x14ac:dyDescent="0.35">
      <c r="A49" s="33" t="s">
        <v>90</v>
      </c>
      <c r="B49" s="34" t="s">
        <v>91</v>
      </c>
      <c r="C49" s="21">
        <f t="shared" ref="C49:H49" si="24">C50</f>
        <v>0</v>
      </c>
      <c r="D49" s="21">
        <f t="shared" si="24"/>
        <v>515407610991</v>
      </c>
      <c r="E49" s="21">
        <f t="shared" si="24"/>
        <v>515407610991</v>
      </c>
      <c r="F49" s="21">
        <f t="shared" si="24"/>
        <v>0</v>
      </c>
      <c r="G49" s="22">
        <f t="shared" si="24"/>
        <v>0</v>
      </c>
      <c r="H49" s="23">
        <f t="shared" si="24"/>
        <v>0</v>
      </c>
      <c r="I49" s="24">
        <f t="shared" si="5"/>
        <v>0</v>
      </c>
    </row>
    <row r="50" spans="1:9" x14ac:dyDescent="0.35">
      <c r="A50" s="27" t="s">
        <v>92</v>
      </c>
      <c r="B50" s="28" t="s">
        <v>93</v>
      </c>
      <c r="C50" s="29">
        <v>0</v>
      </c>
      <c r="D50" s="29">
        <v>515407610991</v>
      </c>
      <c r="E50" s="29">
        <v>515407610991</v>
      </c>
      <c r="F50" s="29">
        <f>+C50-D50+E50</f>
        <v>0</v>
      </c>
      <c r="G50" s="30">
        <v>0</v>
      </c>
      <c r="H50" s="31">
        <v>0</v>
      </c>
      <c r="I50" s="24">
        <f t="shared" si="5"/>
        <v>0</v>
      </c>
    </row>
    <row r="51" spans="1:9" s="26" customFormat="1" x14ac:dyDescent="0.35">
      <c r="A51" s="33" t="s">
        <v>94</v>
      </c>
      <c r="B51" s="34" t="s">
        <v>95</v>
      </c>
      <c r="C51" s="21">
        <f t="shared" ref="C51:H51" si="25">C52+C53+C54+C55</f>
        <v>11948117964090</v>
      </c>
      <c r="D51" s="21">
        <f t="shared" si="25"/>
        <v>27008568011231</v>
      </c>
      <c r="E51" s="21">
        <f t="shared" si="25"/>
        <v>26921091129477</v>
      </c>
      <c r="F51" s="21">
        <f t="shared" si="25"/>
        <v>11860641082336</v>
      </c>
      <c r="G51" s="22">
        <f t="shared" si="25"/>
        <v>11860641082336</v>
      </c>
      <c r="H51" s="23">
        <f t="shared" si="25"/>
        <v>0</v>
      </c>
      <c r="I51" s="24">
        <f t="shared" si="5"/>
        <v>0</v>
      </c>
    </row>
    <row r="52" spans="1:9" x14ac:dyDescent="0.35">
      <c r="A52" s="27" t="s">
        <v>96</v>
      </c>
      <c r="B52" s="28" t="s">
        <v>97</v>
      </c>
      <c r="C52" s="29">
        <v>3181598633</v>
      </c>
      <c r="D52" s="29">
        <v>1702404353</v>
      </c>
      <c r="E52" s="29">
        <v>1396164024</v>
      </c>
      <c r="F52" s="29">
        <f t="shared" ref="F52:F55" si="26">+C52-D52+E52</f>
        <v>2875358304</v>
      </c>
      <c r="G52" s="30">
        <v>2875358304</v>
      </c>
      <c r="H52" s="31">
        <v>0</v>
      </c>
      <c r="I52" s="24">
        <f t="shared" si="5"/>
        <v>0</v>
      </c>
    </row>
    <row r="53" spans="1:9" x14ac:dyDescent="0.35">
      <c r="A53" s="27" t="s">
        <v>98</v>
      </c>
      <c r="B53" s="28" t="s">
        <v>99</v>
      </c>
      <c r="C53" s="29">
        <v>10050965312678</v>
      </c>
      <c r="D53" s="29">
        <v>19556812980217</v>
      </c>
      <c r="E53" s="29">
        <v>19624546721903</v>
      </c>
      <c r="F53" s="29">
        <f t="shared" si="26"/>
        <v>10118699054364</v>
      </c>
      <c r="G53" s="30">
        <v>10118699054364</v>
      </c>
      <c r="H53" s="31">
        <v>0</v>
      </c>
      <c r="I53" s="24">
        <f t="shared" si="5"/>
        <v>0</v>
      </c>
    </row>
    <row r="54" spans="1:9" x14ac:dyDescent="0.35">
      <c r="A54" s="27" t="s">
        <v>100</v>
      </c>
      <c r="B54" s="28" t="s">
        <v>101</v>
      </c>
      <c r="C54" s="29">
        <v>1365735230004</v>
      </c>
      <c r="D54" s="29">
        <v>5533149338374</v>
      </c>
      <c r="E54" s="29">
        <v>5784278792024</v>
      </c>
      <c r="F54" s="29">
        <f t="shared" si="26"/>
        <v>1616864683654</v>
      </c>
      <c r="G54" s="30">
        <v>1616864683654</v>
      </c>
      <c r="H54" s="31">
        <v>0</v>
      </c>
      <c r="I54" s="24">
        <f t="shared" si="5"/>
        <v>0</v>
      </c>
    </row>
    <row r="55" spans="1:9" x14ac:dyDescent="0.35">
      <c r="A55" s="27" t="s">
        <v>102</v>
      </c>
      <c r="B55" s="28" t="s">
        <v>103</v>
      </c>
      <c r="C55" s="29">
        <v>528235822775</v>
      </c>
      <c r="D55" s="29">
        <v>1916903288287</v>
      </c>
      <c r="E55" s="29">
        <v>1510869451526</v>
      </c>
      <c r="F55" s="29">
        <f t="shared" si="26"/>
        <v>122201986014</v>
      </c>
      <c r="G55" s="30">
        <v>122201986014</v>
      </c>
      <c r="H55" s="31">
        <v>0</v>
      </c>
      <c r="I55" s="24">
        <f t="shared" si="5"/>
        <v>0</v>
      </c>
    </row>
    <row r="56" spans="1:9" s="26" customFormat="1" x14ac:dyDescent="0.35">
      <c r="A56" s="33" t="s">
        <v>104</v>
      </c>
      <c r="B56" s="34" t="s">
        <v>105</v>
      </c>
      <c r="C56" s="21">
        <f t="shared" ref="C56:H56" si="27">C57+C58+C59</f>
        <v>26223382339</v>
      </c>
      <c r="D56" s="21">
        <f t="shared" si="27"/>
        <v>95057904956</v>
      </c>
      <c r="E56" s="21">
        <f t="shared" si="27"/>
        <v>92675319579</v>
      </c>
      <c r="F56" s="21">
        <f t="shared" si="27"/>
        <v>23840796962</v>
      </c>
      <c r="G56" s="22">
        <f t="shared" si="27"/>
        <v>23840796962</v>
      </c>
      <c r="H56" s="23">
        <f t="shared" si="27"/>
        <v>0</v>
      </c>
      <c r="I56" s="24">
        <f t="shared" si="5"/>
        <v>0</v>
      </c>
    </row>
    <row r="57" spans="1:9" x14ac:dyDescent="0.35">
      <c r="A57" s="27" t="s">
        <v>106</v>
      </c>
      <c r="B57" s="28" t="s">
        <v>97</v>
      </c>
      <c r="C57" s="29">
        <v>264755927</v>
      </c>
      <c r="D57" s="29">
        <v>264755927</v>
      </c>
      <c r="E57" s="29">
        <v>138140232</v>
      </c>
      <c r="F57" s="29">
        <f t="shared" ref="F57:F59" si="28">+C57-D57+E57</f>
        <v>138140232</v>
      </c>
      <c r="G57" s="30">
        <v>138140232</v>
      </c>
      <c r="H57" s="31">
        <v>0</v>
      </c>
      <c r="I57" s="24">
        <f t="shared" si="5"/>
        <v>0</v>
      </c>
    </row>
    <row r="58" spans="1:9" x14ac:dyDescent="0.35">
      <c r="A58" s="27" t="s">
        <v>107</v>
      </c>
      <c r="B58" s="28" t="s">
        <v>99</v>
      </c>
      <c r="C58" s="29">
        <v>25958626412</v>
      </c>
      <c r="D58" s="29">
        <v>78415301977</v>
      </c>
      <c r="E58" s="29">
        <v>76159332295</v>
      </c>
      <c r="F58" s="29">
        <f t="shared" si="28"/>
        <v>23702656730</v>
      </c>
      <c r="G58" s="30">
        <v>23702656730</v>
      </c>
      <c r="H58" s="31">
        <v>0</v>
      </c>
      <c r="I58" s="24">
        <f t="shared" si="5"/>
        <v>0</v>
      </c>
    </row>
    <row r="59" spans="1:9" x14ac:dyDescent="0.35">
      <c r="A59" s="27" t="s">
        <v>108</v>
      </c>
      <c r="B59" s="28" t="s">
        <v>101</v>
      </c>
      <c r="C59" s="29">
        <v>0</v>
      </c>
      <c r="D59" s="29">
        <v>16377847052</v>
      </c>
      <c r="E59" s="29">
        <v>16377847052</v>
      </c>
      <c r="F59" s="29">
        <f t="shared" si="28"/>
        <v>0</v>
      </c>
      <c r="G59" s="30">
        <v>0</v>
      </c>
      <c r="H59" s="31">
        <v>0</v>
      </c>
      <c r="I59" s="24">
        <f t="shared" si="5"/>
        <v>0</v>
      </c>
    </row>
    <row r="60" spans="1:9" s="26" customFormat="1" x14ac:dyDescent="0.35">
      <c r="A60" s="19" t="s">
        <v>109</v>
      </c>
      <c r="B60" s="20" t="s">
        <v>110</v>
      </c>
      <c r="C60" s="21">
        <f t="shared" ref="C60:H60" si="29">C61+C62</f>
        <v>37813478</v>
      </c>
      <c r="D60" s="21">
        <f t="shared" si="29"/>
        <v>255436371</v>
      </c>
      <c r="E60" s="21">
        <f t="shared" si="29"/>
        <v>424584255</v>
      </c>
      <c r="F60" s="21">
        <f t="shared" si="29"/>
        <v>206961362</v>
      </c>
      <c r="G60" s="22">
        <f t="shared" si="29"/>
        <v>206961362</v>
      </c>
      <c r="H60" s="23">
        <f t="shared" si="29"/>
        <v>0</v>
      </c>
      <c r="I60" s="24">
        <f t="shared" si="5"/>
        <v>0</v>
      </c>
    </row>
    <row r="61" spans="1:9" x14ac:dyDescent="0.35">
      <c r="A61" s="35" t="s">
        <v>111</v>
      </c>
      <c r="B61" s="36" t="s">
        <v>112</v>
      </c>
      <c r="C61" s="29">
        <v>37813478</v>
      </c>
      <c r="D61" s="29">
        <v>591330</v>
      </c>
      <c r="E61" s="29">
        <v>169739214</v>
      </c>
      <c r="F61" s="29">
        <f t="shared" ref="F61:F62" si="30">+C61-D61+E61</f>
        <v>206961362</v>
      </c>
      <c r="G61" s="30">
        <v>206961362</v>
      </c>
      <c r="H61" s="31">
        <v>0</v>
      </c>
      <c r="I61" s="24">
        <f t="shared" si="5"/>
        <v>0</v>
      </c>
    </row>
    <row r="62" spans="1:9" x14ac:dyDescent="0.35">
      <c r="A62" s="35" t="s">
        <v>113</v>
      </c>
      <c r="B62" s="36" t="s">
        <v>114</v>
      </c>
      <c r="C62" s="29">
        <v>0</v>
      </c>
      <c r="D62" s="29">
        <v>254845041</v>
      </c>
      <c r="E62" s="29">
        <v>254845041</v>
      </c>
      <c r="F62" s="29">
        <f t="shared" si="30"/>
        <v>0</v>
      </c>
      <c r="G62" s="30">
        <v>0</v>
      </c>
      <c r="H62" s="31">
        <v>0</v>
      </c>
      <c r="I62" s="24">
        <f t="shared" si="5"/>
        <v>0</v>
      </c>
    </row>
    <row r="63" spans="1:9" s="26" customFormat="1" x14ac:dyDescent="0.35">
      <c r="A63" s="19" t="s">
        <v>115</v>
      </c>
      <c r="B63" s="20" t="s">
        <v>116</v>
      </c>
      <c r="C63" s="21">
        <f t="shared" ref="C63:H63" si="31">C64</f>
        <v>0</v>
      </c>
      <c r="D63" s="21">
        <f t="shared" si="31"/>
        <v>398006651</v>
      </c>
      <c r="E63" s="21">
        <f t="shared" si="31"/>
        <v>398006651</v>
      </c>
      <c r="F63" s="21">
        <f t="shared" si="31"/>
        <v>0</v>
      </c>
      <c r="G63" s="22">
        <f t="shared" si="31"/>
        <v>0</v>
      </c>
      <c r="H63" s="23">
        <f t="shared" si="31"/>
        <v>0</v>
      </c>
      <c r="I63" s="24">
        <f t="shared" si="5"/>
        <v>0</v>
      </c>
    </row>
    <row r="64" spans="1:9" x14ac:dyDescent="0.35">
      <c r="A64" s="35" t="s">
        <v>117</v>
      </c>
      <c r="B64" s="36" t="s">
        <v>118</v>
      </c>
      <c r="C64" s="29">
        <v>0</v>
      </c>
      <c r="D64" s="29">
        <v>398006651</v>
      </c>
      <c r="E64" s="29">
        <v>398006651</v>
      </c>
      <c r="F64" s="29">
        <f>+C64-D64+E64</f>
        <v>0</v>
      </c>
      <c r="G64" s="30">
        <v>0</v>
      </c>
      <c r="H64" s="31">
        <v>0</v>
      </c>
      <c r="I64" s="24">
        <f t="shared" si="5"/>
        <v>0</v>
      </c>
    </row>
    <row r="65" spans="1:9" s="26" customFormat="1" x14ac:dyDescent="0.35">
      <c r="A65" s="19" t="s">
        <v>119</v>
      </c>
      <c r="B65" s="20" t="s">
        <v>120</v>
      </c>
      <c r="C65" s="21">
        <f t="shared" ref="C65:H65" si="32">C66</f>
        <v>7368063056499</v>
      </c>
      <c r="D65" s="21">
        <f t="shared" si="32"/>
        <v>514480136265</v>
      </c>
      <c r="E65" s="21">
        <f t="shared" si="32"/>
        <v>606763845291</v>
      </c>
      <c r="F65" s="21">
        <f t="shared" si="32"/>
        <v>7460346765525</v>
      </c>
      <c r="G65" s="22">
        <f t="shared" si="32"/>
        <v>180797462429</v>
      </c>
      <c r="H65" s="23">
        <f t="shared" si="32"/>
        <v>7279549303096</v>
      </c>
      <c r="I65" s="24">
        <f t="shared" si="5"/>
        <v>0</v>
      </c>
    </row>
    <row r="66" spans="1:9" s="26" customFormat="1" x14ac:dyDescent="0.35">
      <c r="A66" s="19" t="s">
        <v>121</v>
      </c>
      <c r="B66" s="20" t="s">
        <v>122</v>
      </c>
      <c r="C66" s="21">
        <f t="shared" ref="C66:H66" si="33">C67+C68</f>
        <v>7368063056499</v>
      </c>
      <c r="D66" s="21">
        <f t="shared" si="33"/>
        <v>514480136265</v>
      </c>
      <c r="E66" s="21">
        <f t="shared" si="33"/>
        <v>606763845291</v>
      </c>
      <c r="F66" s="21">
        <f t="shared" si="33"/>
        <v>7460346765525</v>
      </c>
      <c r="G66" s="22">
        <f t="shared" si="33"/>
        <v>180797462429</v>
      </c>
      <c r="H66" s="23">
        <f t="shared" si="33"/>
        <v>7279549303096</v>
      </c>
      <c r="I66" s="24">
        <f t="shared" si="5"/>
        <v>0</v>
      </c>
    </row>
    <row r="67" spans="1:9" x14ac:dyDescent="0.35">
      <c r="A67" s="35" t="s">
        <v>123</v>
      </c>
      <c r="B67" s="36" t="s">
        <v>124</v>
      </c>
      <c r="C67" s="29">
        <v>6793972277271</v>
      </c>
      <c r="D67" s="29">
        <v>503333372313</v>
      </c>
      <c r="E67" s="29">
        <v>604000184807</v>
      </c>
      <c r="F67" s="29">
        <f t="shared" ref="F67:F68" si="34">+C67-D67+E67</f>
        <v>6894639089765</v>
      </c>
      <c r="G67" s="30">
        <v>180797462429</v>
      </c>
      <c r="H67" s="31">
        <v>6713841627336</v>
      </c>
      <c r="I67" s="24">
        <f t="shared" si="5"/>
        <v>0</v>
      </c>
    </row>
    <row r="68" spans="1:9" x14ac:dyDescent="0.35">
      <c r="A68" s="35" t="s">
        <v>125</v>
      </c>
      <c r="B68" s="36" t="s">
        <v>126</v>
      </c>
      <c r="C68" s="29">
        <v>574090779228</v>
      </c>
      <c r="D68" s="29">
        <v>11146763952</v>
      </c>
      <c r="E68" s="29">
        <v>2763660484</v>
      </c>
      <c r="F68" s="29">
        <f t="shared" si="34"/>
        <v>565707675760</v>
      </c>
      <c r="G68" s="30">
        <v>0</v>
      </c>
      <c r="H68" s="31">
        <v>565707675760</v>
      </c>
      <c r="I68" s="24">
        <f t="shared" si="5"/>
        <v>0</v>
      </c>
    </row>
    <row r="69" spans="1:9" s="26" customFormat="1" x14ac:dyDescent="0.35">
      <c r="A69" s="19" t="s">
        <v>127</v>
      </c>
      <c r="B69" s="20" t="s">
        <v>128</v>
      </c>
      <c r="C69" s="21">
        <f t="shared" ref="C69:H71" si="35">C70</f>
        <v>-365225986818051</v>
      </c>
      <c r="D69" s="21">
        <f t="shared" si="35"/>
        <v>0</v>
      </c>
      <c r="E69" s="21">
        <f t="shared" si="35"/>
        <v>0</v>
      </c>
      <c r="F69" s="21">
        <f t="shared" si="35"/>
        <v>-365225986818051</v>
      </c>
      <c r="G69" s="22">
        <f t="shared" si="35"/>
        <v>0</v>
      </c>
      <c r="H69" s="23">
        <f t="shared" si="35"/>
        <v>-365225986818051</v>
      </c>
      <c r="I69" s="24">
        <f t="shared" si="5"/>
        <v>0</v>
      </c>
    </row>
    <row r="70" spans="1:9" s="26" customFormat="1" x14ac:dyDescent="0.35">
      <c r="A70" s="19" t="s">
        <v>129</v>
      </c>
      <c r="B70" s="20" t="s">
        <v>130</v>
      </c>
      <c r="C70" s="21">
        <f t="shared" si="35"/>
        <v>-365225986818051</v>
      </c>
      <c r="D70" s="21">
        <f t="shared" si="35"/>
        <v>0</v>
      </c>
      <c r="E70" s="21">
        <f t="shared" si="35"/>
        <v>0</v>
      </c>
      <c r="F70" s="21">
        <f t="shared" si="35"/>
        <v>-365225986818051</v>
      </c>
      <c r="G70" s="22">
        <f t="shared" si="35"/>
        <v>0</v>
      </c>
      <c r="H70" s="23">
        <f t="shared" si="35"/>
        <v>-365225986818051</v>
      </c>
      <c r="I70" s="24">
        <f t="shared" si="5"/>
        <v>0</v>
      </c>
    </row>
    <row r="71" spans="1:9" s="26" customFormat="1" x14ac:dyDescent="0.35">
      <c r="A71" s="19" t="s">
        <v>131</v>
      </c>
      <c r="B71" s="20" t="s">
        <v>132</v>
      </c>
      <c r="C71" s="21">
        <f t="shared" si="35"/>
        <v>-365225986818051</v>
      </c>
      <c r="D71" s="21">
        <f t="shared" si="35"/>
        <v>0</v>
      </c>
      <c r="E71" s="21">
        <f t="shared" si="35"/>
        <v>0</v>
      </c>
      <c r="F71" s="21">
        <f t="shared" si="35"/>
        <v>-365225986818051</v>
      </c>
      <c r="G71" s="22">
        <f t="shared" si="35"/>
        <v>0</v>
      </c>
      <c r="H71" s="23">
        <f t="shared" si="35"/>
        <v>-365225986818051</v>
      </c>
      <c r="I71" s="24">
        <f t="shared" si="5"/>
        <v>0</v>
      </c>
    </row>
    <row r="72" spans="1:9" x14ac:dyDescent="0.35">
      <c r="A72" s="35" t="s">
        <v>133</v>
      </c>
      <c r="B72" s="36" t="s">
        <v>134</v>
      </c>
      <c r="C72" s="29">
        <v>-365225986818051</v>
      </c>
      <c r="D72" s="29">
        <v>0</v>
      </c>
      <c r="E72" s="29">
        <v>0</v>
      </c>
      <c r="F72" s="29">
        <f>+C72-D72+E72</f>
        <v>-365225986818051</v>
      </c>
      <c r="G72" s="30">
        <v>0</v>
      </c>
      <c r="H72" s="31">
        <v>-365225986818051</v>
      </c>
      <c r="I72" s="24">
        <f t="shared" si="5"/>
        <v>0</v>
      </c>
    </row>
    <row r="73" spans="1:9" s="26" customFormat="1" x14ac:dyDescent="0.35">
      <c r="A73" s="19" t="s">
        <v>135</v>
      </c>
      <c r="B73" s="20" t="s">
        <v>136</v>
      </c>
      <c r="C73" s="21">
        <f t="shared" ref="C73:H73" si="36">C74+C83</f>
        <v>19789494587890</v>
      </c>
      <c r="D73" s="21">
        <f t="shared" si="36"/>
        <v>564271600598</v>
      </c>
      <c r="E73" s="21">
        <f t="shared" si="36"/>
        <v>27273960590828</v>
      </c>
      <c r="F73" s="21">
        <f t="shared" si="36"/>
        <v>46499183578120</v>
      </c>
      <c r="G73" s="22">
        <f t="shared" si="36"/>
        <v>0</v>
      </c>
      <c r="H73" s="23">
        <f t="shared" si="36"/>
        <v>46499183578120</v>
      </c>
      <c r="I73" s="24">
        <f t="shared" si="5"/>
        <v>0</v>
      </c>
    </row>
    <row r="74" spans="1:9" s="26" customFormat="1" x14ac:dyDescent="0.35">
      <c r="A74" s="19" t="s">
        <v>137</v>
      </c>
      <c r="B74" s="20" t="s">
        <v>138</v>
      </c>
      <c r="C74" s="21">
        <f t="shared" ref="C74:H74" si="37">C75+C78+C80</f>
        <v>14071863603422</v>
      </c>
      <c r="D74" s="21">
        <f t="shared" si="37"/>
        <v>268634210566</v>
      </c>
      <c r="E74" s="21">
        <f t="shared" si="37"/>
        <v>25169753998549</v>
      </c>
      <c r="F74" s="21">
        <f t="shared" si="37"/>
        <v>38972983391405</v>
      </c>
      <c r="G74" s="22">
        <f t="shared" si="37"/>
        <v>0</v>
      </c>
      <c r="H74" s="23">
        <f t="shared" si="37"/>
        <v>38972983391405</v>
      </c>
      <c r="I74" s="24">
        <f t="shared" si="5"/>
        <v>0</v>
      </c>
    </row>
    <row r="75" spans="1:9" x14ac:dyDescent="0.35">
      <c r="A75" s="19" t="s">
        <v>139</v>
      </c>
      <c r="B75" s="20" t="s">
        <v>140</v>
      </c>
      <c r="C75" s="21">
        <f t="shared" ref="C75:H75" si="38">C76+C77</f>
        <v>11754806112309</v>
      </c>
      <c r="D75" s="21">
        <f t="shared" si="38"/>
        <v>268634210566</v>
      </c>
      <c r="E75" s="21">
        <f t="shared" si="38"/>
        <v>23562673108451</v>
      </c>
      <c r="F75" s="21">
        <f t="shared" si="38"/>
        <v>35048845010194</v>
      </c>
      <c r="G75" s="22">
        <f t="shared" si="38"/>
        <v>0</v>
      </c>
      <c r="H75" s="23">
        <f t="shared" si="38"/>
        <v>35048845010194</v>
      </c>
      <c r="I75" s="24">
        <f t="shared" si="5"/>
        <v>0</v>
      </c>
    </row>
    <row r="76" spans="1:9" x14ac:dyDescent="0.35">
      <c r="A76" s="35" t="s">
        <v>141</v>
      </c>
      <c r="B76" s="36" t="s">
        <v>142</v>
      </c>
      <c r="C76" s="29">
        <v>11754806112309</v>
      </c>
      <c r="D76" s="29">
        <v>0</v>
      </c>
      <c r="E76" s="29">
        <v>23294038897885</v>
      </c>
      <c r="F76" s="29">
        <f t="shared" ref="F76:F77" si="39">+C76-D76+E76</f>
        <v>35048845010194</v>
      </c>
      <c r="G76" s="30">
        <v>0</v>
      </c>
      <c r="H76" s="31">
        <v>35048845010194</v>
      </c>
      <c r="I76" s="24">
        <f t="shared" si="5"/>
        <v>0</v>
      </c>
    </row>
    <row r="77" spans="1:9" x14ac:dyDescent="0.35">
      <c r="A77" s="35" t="s">
        <v>143</v>
      </c>
      <c r="B77" s="36" t="s">
        <v>144</v>
      </c>
      <c r="C77" s="29">
        <v>0</v>
      </c>
      <c r="D77" s="29">
        <v>268634210566</v>
      </c>
      <c r="E77" s="29">
        <v>268634210566</v>
      </c>
      <c r="F77" s="29">
        <f t="shared" si="39"/>
        <v>0</v>
      </c>
      <c r="G77" s="30">
        <v>0</v>
      </c>
      <c r="H77" s="31">
        <v>0</v>
      </c>
      <c r="I77" s="24">
        <f t="shared" si="5"/>
        <v>0</v>
      </c>
    </row>
    <row r="78" spans="1:9" s="26" customFormat="1" x14ac:dyDescent="0.35">
      <c r="A78" s="19" t="s">
        <v>145</v>
      </c>
      <c r="B78" s="20" t="s">
        <v>146</v>
      </c>
      <c r="C78" s="21">
        <f t="shared" ref="C78:H78" si="40">C79</f>
        <v>0</v>
      </c>
      <c r="D78" s="21">
        <f t="shared" si="40"/>
        <v>0</v>
      </c>
      <c r="E78" s="21">
        <f t="shared" si="40"/>
        <v>45236787</v>
      </c>
      <c r="F78" s="21">
        <f t="shared" si="40"/>
        <v>45236787</v>
      </c>
      <c r="G78" s="22">
        <f t="shared" si="40"/>
        <v>0</v>
      </c>
      <c r="H78" s="23">
        <f t="shared" si="40"/>
        <v>45236787</v>
      </c>
      <c r="I78" s="24">
        <f t="shared" ref="I78:I141" si="41">+G78+H78-F78</f>
        <v>0</v>
      </c>
    </row>
    <row r="79" spans="1:9" x14ac:dyDescent="0.35">
      <c r="A79" s="35" t="s">
        <v>147</v>
      </c>
      <c r="B79" s="36" t="s">
        <v>148</v>
      </c>
      <c r="C79" s="29">
        <v>0</v>
      </c>
      <c r="D79" s="29">
        <v>0</v>
      </c>
      <c r="E79" s="29">
        <v>45236787</v>
      </c>
      <c r="F79" s="29">
        <f>+C79-D79+E79</f>
        <v>45236787</v>
      </c>
      <c r="G79" s="30">
        <v>0</v>
      </c>
      <c r="H79" s="31">
        <v>45236787</v>
      </c>
      <c r="I79" s="24">
        <f t="shared" si="41"/>
        <v>0</v>
      </c>
    </row>
    <row r="80" spans="1:9" s="26" customFormat="1" x14ac:dyDescent="0.35">
      <c r="A80" s="19" t="s">
        <v>149</v>
      </c>
      <c r="B80" s="20" t="s">
        <v>150</v>
      </c>
      <c r="C80" s="21">
        <f t="shared" ref="C80:H80" si="42">C81+C82</f>
        <v>2317057491113</v>
      </c>
      <c r="D80" s="21">
        <f t="shared" si="42"/>
        <v>0</v>
      </c>
      <c r="E80" s="21">
        <f t="shared" si="42"/>
        <v>1607035653311</v>
      </c>
      <c r="F80" s="21">
        <f t="shared" si="42"/>
        <v>3924093144424</v>
      </c>
      <c r="G80" s="22">
        <f t="shared" si="42"/>
        <v>0</v>
      </c>
      <c r="H80" s="23">
        <f t="shared" si="42"/>
        <v>3924093144424</v>
      </c>
      <c r="I80" s="24">
        <f t="shared" si="41"/>
        <v>0</v>
      </c>
    </row>
    <row r="81" spans="1:9" x14ac:dyDescent="0.35">
      <c r="A81" s="35" t="s">
        <v>151</v>
      </c>
      <c r="B81" s="36" t="s">
        <v>152</v>
      </c>
      <c r="C81" s="29">
        <v>2241739714838</v>
      </c>
      <c r="D81" s="29">
        <v>0</v>
      </c>
      <c r="E81" s="29">
        <v>822993831754</v>
      </c>
      <c r="F81" s="29">
        <f t="shared" ref="F81:F82" si="43">+C81-D81+E81</f>
        <v>3064733546592</v>
      </c>
      <c r="G81" s="30">
        <v>0</v>
      </c>
      <c r="H81" s="31">
        <v>3064733546592</v>
      </c>
      <c r="I81" s="24">
        <f t="shared" si="41"/>
        <v>0</v>
      </c>
    </row>
    <row r="82" spans="1:9" x14ac:dyDescent="0.35">
      <c r="A82" s="35" t="s">
        <v>153</v>
      </c>
      <c r="B82" s="36" t="s">
        <v>154</v>
      </c>
      <c r="C82" s="29">
        <v>75317776275</v>
      </c>
      <c r="D82" s="29">
        <v>0</v>
      </c>
      <c r="E82" s="29">
        <v>784041821557</v>
      </c>
      <c r="F82" s="29">
        <f t="shared" si="43"/>
        <v>859359597832</v>
      </c>
      <c r="G82" s="30">
        <v>0</v>
      </c>
      <c r="H82" s="31">
        <v>859359597832</v>
      </c>
      <c r="I82" s="24">
        <f t="shared" si="41"/>
        <v>0</v>
      </c>
    </row>
    <row r="83" spans="1:9" s="26" customFormat="1" x14ac:dyDescent="0.35">
      <c r="A83" s="19" t="s">
        <v>155</v>
      </c>
      <c r="B83" s="20" t="s">
        <v>156</v>
      </c>
      <c r="C83" s="21">
        <f t="shared" ref="C83:H83" si="44">C84+C92+C97+C99</f>
        <v>5717630984468</v>
      </c>
      <c r="D83" s="21">
        <f t="shared" si="44"/>
        <v>295637390032</v>
      </c>
      <c r="E83" s="21">
        <f t="shared" si="44"/>
        <v>2104206592279</v>
      </c>
      <c r="F83" s="21">
        <f t="shared" si="44"/>
        <v>7526200186715</v>
      </c>
      <c r="G83" s="22">
        <f t="shared" si="44"/>
        <v>0</v>
      </c>
      <c r="H83" s="23">
        <f t="shared" si="44"/>
        <v>7526200186715</v>
      </c>
      <c r="I83" s="24">
        <f t="shared" si="41"/>
        <v>0</v>
      </c>
    </row>
    <row r="84" spans="1:9" s="26" customFormat="1" x14ac:dyDescent="0.35">
      <c r="A84" s="19" t="s">
        <v>157</v>
      </c>
      <c r="B84" s="20" t="s">
        <v>158</v>
      </c>
      <c r="C84" s="21">
        <f t="shared" ref="C84:H84" si="45">C85+C86+C87+C88+C89+C90+C91</f>
        <v>609214477907</v>
      </c>
      <c r="D84" s="21">
        <f t="shared" si="45"/>
        <v>295630801679</v>
      </c>
      <c r="E84" s="21">
        <f t="shared" si="45"/>
        <v>996719536372</v>
      </c>
      <c r="F84" s="21">
        <f t="shared" si="45"/>
        <v>1310303212600</v>
      </c>
      <c r="G84" s="22">
        <f t="shared" si="45"/>
        <v>0</v>
      </c>
      <c r="H84" s="23">
        <f t="shared" si="45"/>
        <v>1310303212600</v>
      </c>
      <c r="I84" s="24">
        <f t="shared" si="41"/>
        <v>0</v>
      </c>
    </row>
    <row r="85" spans="1:9" x14ac:dyDescent="0.35">
      <c r="A85" s="35" t="s">
        <v>159</v>
      </c>
      <c r="B85" s="36" t="s">
        <v>160</v>
      </c>
      <c r="C85" s="29">
        <v>0</v>
      </c>
      <c r="D85" s="29">
        <v>228993813377</v>
      </c>
      <c r="E85" s="29">
        <v>228993813377</v>
      </c>
      <c r="F85" s="29">
        <f t="shared" ref="F85:F91" si="46">+C85-D85+E85</f>
        <v>0</v>
      </c>
      <c r="G85" s="30">
        <v>0</v>
      </c>
      <c r="H85" s="31">
        <v>0</v>
      </c>
      <c r="I85" s="24">
        <f t="shared" si="41"/>
        <v>0</v>
      </c>
    </row>
    <row r="86" spans="1:9" x14ac:dyDescent="0.35">
      <c r="A86" s="35" t="s">
        <v>161</v>
      </c>
      <c r="B86" s="36" t="s">
        <v>162</v>
      </c>
      <c r="C86" s="29">
        <v>525426156</v>
      </c>
      <c r="D86" s="29">
        <v>41694626</v>
      </c>
      <c r="E86" s="29">
        <v>434996817</v>
      </c>
      <c r="F86" s="29">
        <f t="shared" si="46"/>
        <v>918728347</v>
      </c>
      <c r="G86" s="30">
        <v>0</v>
      </c>
      <c r="H86" s="31">
        <v>918728347</v>
      </c>
      <c r="I86" s="24">
        <f t="shared" si="41"/>
        <v>0</v>
      </c>
    </row>
    <row r="87" spans="1:9" ht="25.75" x14ac:dyDescent="0.35">
      <c r="A87" s="35" t="s">
        <v>163</v>
      </c>
      <c r="B87" s="36" t="s">
        <v>164</v>
      </c>
      <c r="C87" s="29">
        <v>416716470483</v>
      </c>
      <c r="D87" s="29">
        <v>31108697</v>
      </c>
      <c r="E87" s="29">
        <v>503333372313</v>
      </c>
      <c r="F87" s="29">
        <f t="shared" si="46"/>
        <v>920018734099</v>
      </c>
      <c r="G87" s="30">
        <v>0</v>
      </c>
      <c r="H87" s="31">
        <v>920018734099</v>
      </c>
      <c r="I87" s="24">
        <f t="shared" si="41"/>
        <v>0</v>
      </c>
    </row>
    <row r="88" spans="1:9" ht="25.75" x14ac:dyDescent="0.35">
      <c r="A88" s="35" t="s">
        <v>165</v>
      </c>
      <c r="B88" s="36" t="s">
        <v>166</v>
      </c>
      <c r="C88" s="29">
        <v>9275886655</v>
      </c>
      <c r="D88" s="29">
        <v>2763660484</v>
      </c>
      <c r="E88" s="29">
        <v>11146763952</v>
      </c>
      <c r="F88" s="29">
        <f t="shared" si="46"/>
        <v>17658990123</v>
      </c>
      <c r="G88" s="30">
        <v>0</v>
      </c>
      <c r="H88" s="31">
        <v>17658990123</v>
      </c>
      <c r="I88" s="24">
        <f t="shared" si="41"/>
        <v>0</v>
      </c>
    </row>
    <row r="89" spans="1:9" x14ac:dyDescent="0.35">
      <c r="A89" s="35" t="s">
        <v>167</v>
      </c>
      <c r="B89" s="36" t="s">
        <v>168</v>
      </c>
      <c r="C89" s="29">
        <v>181309179662</v>
      </c>
      <c r="D89" s="29">
        <v>63551399050</v>
      </c>
      <c r="E89" s="29">
        <v>244493642540</v>
      </c>
      <c r="F89" s="29">
        <f t="shared" si="46"/>
        <v>362251423152</v>
      </c>
      <c r="G89" s="30">
        <v>0</v>
      </c>
      <c r="H89" s="31">
        <v>362251423152</v>
      </c>
      <c r="I89" s="24">
        <f t="shared" si="41"/>
        <v>0</v>
      </c>
    </row>
    <row r="90" spans="1:9" x14ac:dyDescent="0.35">
      <c r="A90" s="35" t="s">
        <v>169</v>
      </c>
      <c r="B90" s="36" t="s">
        <v>170</v>
      </c>
      <c r="C90" s="29">
        <v>0</v>
      </c>
      <c r="D90" s="29">
        <v>249125445</v>
      </c>
      <c r="E90" s="29">
        <v>7957534480</v>
      </c>
      <c r="F90" s="29">
        <f t="shared" si="46"/>
        <v>7708409035</v>
      </c>
      <c r="G90" s="30">
        <v>0</v>
      </c>
      <c r="H90" s="31">
        <v>7708409035</v>
      </c>
      <c r="I90" s="24">
        <f t="shared" si="41"/>
        <v>0</v>
      </c>
    </row>
    <row r="91" spans="1:9" x14ac:dyDescent="0.35">
      <c r="A91" s="35" t="s">
        <v>171</v>
      </c>
      <c r="B91" s="36" t="s">
        <v>172</v>
      </c>
      <c r="C91" s="29">
        <v>1387514951</v>
      </c>
      <c r="D91" s="29">
        <v>0</v>
      </c>
      <c r="E91" s="29">
        <v>359412893</v>
      </c>
      <c r="F91" s="29">
        <f t="shared" si="46"/>
        <v>1746927844</v>
      </c>
      <c r="G91" s="30">
        <v>0</v>
      </c>
      <c r="H91" s="31">
        <v>1746927844</v>
      </c>
      <c r="I91" s="24">
        <f t="shared" si="41"/>
        <v>0</v>
      </c>
    </row>
    <row r="92" spans="1:9" s="26" customFormat="1" x14ac:dyDescent="0.35">
      <c r="A92" s="19" t="s">
        <v>173</v>
      </c>
      <c r="B92" s="20" t="s">
        <v>174</v>
      </c>
      <c r="C92" s="21">
        <f t="shared" ref="C92:H92" si="47">C93+C94+C95+C96</f>
        <v>5105091394846</v>
      </c>
      <c r="D92" s="21">
        <f t="shared" si="47"/>
        <v>6588353</v>
      </c>
      <c r="E92" s="21">
        <f t="shared" si="47"/>
        <v>1096080901662</v>
      </c>
      <c r="F92" s="21">
        <f t="shared" si="47"/>
        <v>6201165708155</v>
      </c>
      <c r="G92" s="22">
        <f t="shared" si="47"/>
        <v>0</v>
      </c>
      <c r="H92" s="23">
        <f t="shared" si="47"/>
        <v>6201165708155</v>
      </c>
      <c r="I92" s="24">
        <f t="shared" si="41"/>
        <v>0</v>
      </c>
    </row>
    <row r="93" spans="1:9" x14ac:dyDescent="0.35">
      <c r="A93" s="35" t="s">
        <v>175</v>
      </c>
      <c r="B93" s="36" t="s">
        <v>176</v>
      </c>
      <c r="C93" s="29">
        <v>19835292267</v>
      </c>
      <c r="D93" s="29">
        <v>0</v>
      </c>
      <c r="E93" s="29">
        <v>18454222123</v>
      </c>
      <c r="F93" s="29">
        <f t="shared" ref="F93:F96" si="48">+C93-D93+E93</f>
        <v>38289514390</v>
      </c>
      <c r="G93" s="30">
        <v>0</v>
      </c>
      <c r="H93" s="31">
        <v>38289514390</v>
      </c>
      <c r="I93" s="24">
        <f t="shared" si="41"/>
        <v>0</v>
      </c>
    </row>
    <row r="94" spans="1:9" x14ac:dyDescent="0.35">
      <c r="A94" s="35" t="s">
        <v>177</v>
      </c>
      <c r="B94" s="36" t="s">
        <v>178</v>
      </c>
      <c r="C94" s="29">
        <v>3047882905</v>
      </c>
      <c r="D94" s="29">
        <v>0</v>
      </c>
      <c r="E94" s="29">
        <v>0</v>
      </c>
      <c r="F94" s="29">
        <f t="shared" si="48"/>
        <v>3047882905</v>
      </c>
      <c r="G94" s="30">
        <v>0</v>
      </c>
      <c r="H94" s="31">
        <v>3047882905</v>
      </c>
      <c r="I94" s="24">
        <f t="shared" si="41"/>
        <v>0</v>
      </c>
    </row>
    <row r="95" spans="1:9" x14ac:dyDescent="0.35">
      <c r="A95" s="35" t="s">
        <v>179</v>
      </c>
      <c r="B95" s="36" t="s">
        <v>180</v>
      </c>
      <c r="C95" s="29">
        <v>5082208219674</v>
      </c>
      <c r="D95" s="29">
        <v>0</v>
      </c>
      <c r="E95" s="29">
        <v>1077620091186</v>
      </c>
      <c r="F95" s="29">
        <f t="shared" si="48"/>
        <v>6159828310860</v>
      </c>
      <c r="G95" s="30">
        <v>0</v>
      </c>
      <c r="H95" s="31">
        <v>6159828310860</v>
      </c>
      <c r="I95" s="24">
        <f t="shared" si="41"/>
        <v>0</v>
      </c>
    </row>
    <row r="96" spans="1:9" x14ac:dyDescent="0.35">
      <c r="A96" s="35" t="s">
        <v>181</v>
      </c>
      <c r="B96" s="36" t="s">
        <v>182</v>
      </c>
      <c r="C96" s="29">
        <v>0</v>
      </c>
      <c r="D96" s="29">
        <v>6588353</v>
      </c>
      <c r="E96" s="29">
        <v>6588353</v>
      </c>
      <c r="F96" s="29">
        <f t="shared" si="48"/>
        <v>0</v>
      </c>
      <c r="G96" s="30">
        <v>0</v>
      </c>
      <c r="H96" s="31">
        <v>0</v>
      </c>
      <c r="I96" s="24">
        <f t="shared" si="41"/>
        <v>0</v>
      </c>
    </row>
    <row r="97" spans="1:9" s="26" customFormat="1" x14ac:dyDescent="0.35">
      <c r="A97" s="19" t="s">
        <v>183</v>
      </c>
      <c r="B97" s="20" t="s">
        <v>184</v>
      </c>
      <c r="C97" s="21">
        <f t="shared" ref="C97:H97" si="49">C98</f>
        <v>3159981173</v>
      </c>
      <c r="D97" s="21">
        <f t="shared" si="49"/>
        <v>0</v>
      </c>
      <c r="E97" s="21">
        <f t="shared" si="49"/>
        <v>11405562915</v>
      </c>
      <c r="F97" s="21">
        <f t="shared" si="49"/>
        <v>14565544088</v>
      </c>
      <c r="G97" s="22">
        <f t="shared" si="49"/>
        <v>0</v>
      </c>
      <c r="H97" s="23">
        <f t="shared" si="49"/>
        <v>14565544088</v>
      </c>
      <c r="I97" s="24">
        <f t="shared" si="41"/>
        <v>0</v>
      </c>
    </row>
    <row r="98" spans="1:9" x14ac:dyDescent="0.35">
      <c r="A98" s="35" t="s">
        <v>185</v>
      </c>
      <c r="B98" s="36" t="s">
        <v>186</v>
      </c>
      <c r="C98" s="29">
        <v>3159981173</v>
      </c>
      <c r="D98" s="29">
        <v>0</v>
      </c>
      <c r="E98" s="29">
        <v>11405562915</v>
      </c>
      <c r="F98" s="29">
        <f>+C98-D98+E98</f>
        <v>14565544088</v>
      </c>
      <c r="G98" s="30">
        <v>0</v>
      </c>
      <c r="H98" s="31">
        <v>14565544088</v>
      </c>
      <c r="I98" s="24">
        <f t="shared" si="41"/>
        <v>0</v>
      </c>
    </row>
    <row r="99" spans="1:9" s="26" customFormat="1" x14ac:dyDescent="0.35">
      <c r="A99" s="19" t="s">
        <v>187</v>
      </c>
      <c r="B99" s="20" t="s">
        <v>188</v>
      </c>
      <c r="C99" s="21">
        <f t="shared" ref="C99:H99" si="50">C100</f>
        <v>165130542</v>
      </c>
      <c r="D99" s="21">
        <f t="shared" si="50"/>
        <v>0</v>
      </c>
      <c r="E99" s="21">
        <f t="shared" si="50"/>
        <v>591330</v>
      </c>
      <c r="F99" s="21">
        <f t="shared" si="50"/>
        <v>165721872</v>
      </c>
      <c r="G99" s="22">
        <f t="shared" si="50"/>
        <v>0</v>
      </c>
      <c r="H99" s="23">
        <f t="shared" si="50"/>
        <v>165721872</v>
      </c>
      <c r="I99" s="24">
        <f t="shared" si="41"/>
        <v>0</v>
      </c>
    </row>
    <row r="100" spans="1:9" x14ac:dyDescent="0.35">
      <c r="A100" s="35" t="s">
        <v>189</v>
      </c>
      <c r="B100" s="36" t="s">
        <v>190</v>
      </c>
      <c r="C100" s="29">
        <v>165130542</v>
      </c>
      <c r="D100" s="29">
        <v>0</v>
      </c>
      <c r="E100" s="29">
        <v>591330</v>
      </c>
      <c r="F100" s="29">
        <f>+C100-D100+E100</f>
        <v>165721872</v>
      </c>
      <c r="G100" s="30">
        <v>0</v>
      </c>
      <c r="H100" s="31">
        <v>165721872</v>
      </c>
      <c r="I100" s="24">
        <f t="shared" si="41"/>
        <v>0</v>
      </c>
    </row>
    <row r="101" spans="1:9" s="26" customFormat="1" x14ac:dyDescent="0.35">
      <c r="A101" s="19" t="s">
        <v>191</v>
      </c>
      <c r="B101" s="20" t="s">
        <v>192</v>
      </c>
      <c r="C101" s="21">
        <f t="shared" ref="C101:H101" si="51">C102+C108</f>
        <v>31909501642488</v>
      </c>
      <c r="D101" s="21">
        <f t="shared" si="51"/>
        <v>36025860626214</v>
      </c>
      <c r="E101" s="21">
        <f t="shared" si="51"/>
        <v>1816036044561</v>
      </c>
      <c r="F101" s="21">
        <f t="shared" si="51"/>
        <v>66119326224141</v>
      </c>
      <c r="G101" s="22">
        <f t="shared" si="51"/>
        <v>0</v>
      </c>
      <c r="H101" s="23">
        <f t="shared" si="51"/>
        <v>66119326224141</v>
      </c>
      <c r="I101" s="24">
        <f t="shared" si="41"/>
        <v>0</v>
      </c>
    </row>
    <row r="102" spans="1:9" s="26" customFormat="1" x14ac:dyDescent="0.35">
      <c r="A102" s="19" t="s">
        <v>193</v>
      </c>
      <c r="B102" s="20" t="s">
        <v>138</v>
      </c>
      <c r="C102" s="21">
        <f t="shared" ref="C102:H102" si="52">C103+C105</f>
        <v>23837154574073</v>
      </c>
      <c r="D102" s="21">
        <f t="shared" si="52"/>
        <v>17572239670935</v>
      </c>
      <c r="E102" s="21">
        <f t="shared" si="52"/>
        <v>146478876859</v>
      </c>
      <c r="F102" s="21">
        <f t="shared" si="52"/>
        <v>41262915368149</v>
      </c>
      <c r="G102" s="22">
        <f t="shared" si="52"/>
        <v>0</v>
      </c>
      <c r="H102" s="23">
        <f t="shared" si="52"/>
        <v>41262915368149</v>
      </c>
      <c r="I102" s="24">
        <f t="shared" si="41"/>
        <v>0</v>
      </c>
    </row>
    <row r="103" spans="1:9" s="26" customFormat="1" x14ac:dyDescent="0.35">
      <c r="A103" s="19" t="s">
        <v>194</v>
      </c>
      <c r="B103" s="20" t="s">
        <v>146</v>
      </c>
      <c r="C103" s="21">
        <f t="shared" ref="C103:H103" si="53">C104</f>
        <v>21582592345070</v>
      </c>
      <c r="D103" s="21">
        <f t="shared" si="53"/>
        <v>16647079760945</v>
      </c>
      <c r="E103" s="21">
        <f t="shared" si="53"/>
        <v>146478876859</v>
      </c>
      <c r="F103" s="21">
        <f t="shared" si="53"/>
        <v>38083193229156</v>
      </c>
      <c r="G103" s="22">
        <f t="shared" si="53"/>
        <v>0</v>
      </c>
      <c r="H103" s="23">
        <f t="shared" si="53"/>
        <v>38083193229156</v>
      </c>
      <c r="I103" s="24">
        <f t="shared" si="41"/>
        <v>0</v>
      </c>
    </row>
    <row r="104" spans="1:9" x14ac:dyDescent="0.35">
      <c r="A104" s="35" t="s">
        <v>195</v>
      </c>
      <c r="B104" s="36" t="s">
        <v>196</v>
      </c>
      <c r="C104" s="29">
        <v>21582592345070</v>
      </c>
      <c r="D104" s="29">
        <v>16647079760945</v>
      </c>
      <c r="E104" s="29">
        <v>146478876859</v>
      </c>
      <c r="F104" s="29">
        <f>+C104+D104-E104</f>
        <v>38083193229156</v>
      </c>
      <c r="G104" s="30">
        <v>0</v>
      </c>
      <c r="H104" s="31">
        <v>38083193229156</v>
      </c>
      <c r="I104" s="24">
        <f t="shared" si="41"/>
        <v>0</v>
      </c>
    </row>
    <row r="105" spans="1:9" s="26" customFormat="1" x14ac:dyDescent="0.35">
      <c r="A105" s="19" t="s">
        <v>197</v>
      </c>
      <c r="B105" s="20" t="s">
        <v>150</v>
      </c>
      <c r="C105" s="21">
        <f t="shared" ref="C105:H105" si="54">C106+C107</f>
        <v>2254562229003</v>
      </c>
      <c r="D105" s="21">
        <f t="shared" si="54"/>
        <v>925159909990</v>
      </c>
      <c r="E105" s="21">
        <f t="shared" si="54"/>
        <v>0</v>
      </c>
      <c r="F105" s="21">
        <f t="shared" si="54"/>
        <v>3179722138993</v>
      </c>
      <c r="G105" s="22">
        <f t="shared" si="54"/>
        <v>0</v>
      </c>
      <c r="H105" s="23">
        <f t="shared" si="54"/>
        <v>3179722138993</v>
      </c>
      <c r="I105" s="24">
        <f t="shared" si="41"/>
        <v>0</v>
      </c>
    </row>
    <row r="106" spans="1:9" x14ac:dyDescent="0.35">
      <c r="A106" s="35" t="s">
        <v>198</v>
      </c>
      <c r="B106" s="36" t="s">
        <v>199</v>
      </c>
      <c r="C106" s="29">
        <v>2241739714837</v>
      </c>
      <c r="D106" s="29">
        <v>822993831754</v>
      </c>
      <c r="E106" s="29">
        <v>0</v>
      </c>
      <c r="F106" s="29">
        <f t="shared" ref="F106:F107" si="55">+C106+D106-E106</f>
        <v>3064733546591</v>
      </c>
      <c r="G106" s="30">
        <v>0</v>
      </c>
      <c r="H106" s="31">
        <v>3064733546591</v>
      </c>
      <c r="I106" s="24">
        <f t="shared" si="41"/>
        <v>0</v>
      </c>
    </row>
    <row r="107" spans="1:9" x14ac:dyDescent="0.35">
      <c r="A107" s="35" t="s">
        <v>200</v>
      </c>
      <c r="B107" s="36" t="s">
        <v>154</v>
      </c>
      <c r="C107" s="29">
        <v>12822514166</v>
      </c>
      <c r="D107" s="29">
        <v>102166078236</v>
      </c>
      <c r="E107" s="29">
        <v>0</v>
      </c>
      <c r="F107" s="29">
        <f t="shared" si="55"/>
        <v>114988592402</v>
      </c>
      <c r="G107" s="30">
        <v>0</v>
      </c>
      <c r="H107" s="31">
        <v>114988592402</v>
      </c>
      <c r="I107" s="24">
        <f t="shared" si="41"/>
        <v>0</v>
      </c>
    </row>
    <row r="108" spans="1:9" s="26" customFormat="1" x14ac:dyDescent="0.35">
      <c r="A108" s="19" t="s">
        <v>201</v>
      </c>
      <c r="B108" s="20" t="s">
        <v>202</v>
      </c>
      <c r="C108" s="21">
        <f t="shared" ref="C108:H108" si="56">C109+C115+C120+C124+C129+C131</f>
        <v>8072347068415</v>
      </c>
      <c r="D108" s="21">
        <f t="shared" si="56"/>
        <v>18453620955279</v>
      </c>
      <c r="E108" s="21">
        <f t="shared" si="56"/>
        <v>1669557167702</v>
      </c>
      <c r="F108" s="21">
        <f t="shared" si="56"/>
        <v>24856410855992</v>
      </c>
      <c r="G108" s="22">
        <f t="shared" si="56"/>
        <v>0</v>
      </c>
      <c r="H108" s="23">
        <f t="shared" si="56"/>
        <v>24856410855992</v>
      </c>
      <c r="I108" s="24">
        <f t="shared" si="41"/>
        <v>0</v>
      </c>
    </row>
    <row r="109" spans="1:9" s="26" customFormat="1" x14ac:dyDescent="0.35">
      <c r="A109" s="19" t="s">
        <v>203</v>
      </c>
      <c r="B109" s="20" t="s">
        <v>204</v>
      </c>
      <c r="C109" s="21">
        <f t="shared" ref="C109:H109" si="57">C110+C111+C112+C113+C114</f>
        <v>5551847934280</v>
      </c>
      <c r="D109" s="21">
        <f t="shared" si="57"/>
        <v>6637083665249</v>
      </c>
      <c r="E109" s="21">
        <f t="shared" si="57"/>
        <v>475796544796</v>
      </c>
      <c r="F109" s="21">
        <f t="shared" si="57"/>
        <v>11713135054733</v>
      </c>
      <c r="G109" s="22">
        <f t="shared" si="57"/>
        <v>0</v>
      </c>
      <c r="H109" s="23">
        <f t="shared" si="57"/>
        <v>11713135054733</v>
      </c>
      <c r="I109" s="24">
        <f t="shared" si="41"/>
        <v>0</v>
      </c>
    </row>
    <row r="110" spans="1:9" x14ac:dyDescent="0.35">
      <c r="A110" s="35" t="s">
        <v>205</v>
      </c>
      <c r="B110" s="36" t="s">
        <v>97</v>
      </c>
      <c r="C110" s="29">
        <v>1098187760</v>
      </c>
      <c r="D110" s="29">
        <v>1396164025</v>
      </c>
      <c r="E110" s="29">
        <v>0</v>
      </c>
      <c r="F110" s="29">
        <f t="shared" ref="F110:F114" si="58">+C110+D110-E110</f>
        <v>2494351785</v>
      </c>
      <c r="G110" s="30">
        <v>0</v>
      </c>
      <c r="H110" s="31">
        <v>2494351785</v>
      </c>
      <c r="I110" s="24">
        <f t="shared" si="41"/>
        <v>0</v>
      </c>
    </row>
    <row r="111" spans="1:9" x14ac:dyDescent="0.35">
      <c r="A111" s="35" t="s">
        <v>206</v>
      </c>
      <c r="B111" s="36" t="s">
        <v>99</v>
      </c>
      <c r="C111" s="29">
        <v>3994786718338</v>
      </c>
      <c r="D111" s="29">
        <v>4702757385771</v>
      </c>
      <c r="E111" s="29">
        <v>474029608281</v>
      </c>
      <c r="F111" s="29">
        <f t="shared" si="58"/>
        <v>8223514495828</v>
      </c>
      <c r="G111" s="30">
        <v>0</v>
      </c>
      <c r="H111" s="31">
        <v>8223514495828</v>
      </c>
      <c r="I111" s="24">
        <f t="shared" si="41"/>
        <v>0</v>
      </c>
    </row>
    <row r="112" spans="1:9" x14ac:dyDescent="0.35">
      <c r="A112" s="35" t="s">
        <v>207</v>
      </c>
      <c r="B112" s="36" t="s">
        <v>101</v>
      </c>
      <c r="C112" s="29">
        <v>1419961449159</v>
      </c>
      <c r="D112" s="29">
        <v>1554372615578</v>
      </c>
      <c r="E112" s="29">
        <v>1368929864</v>
      </c>
      <c r="F112" s="29">
        <f t="shared" si="58"/>
        <v>2972965134873</v>
      </c>
      <c r="G112" s="30">
        <v>0</v>
      </c>
      <c r="H112" s="31">
        <v>2972965134873</v>
      </c>
      <c r="I112" s="24">
        <f t="shared" si="41"/>
        <v>0</v>
      </c>
    </row>
    <row r="113" spans="1:9" x14ac:dyDescent="0.35">
      <c r="A113" s="35" t="s">
        <v>208</v>
      </c>
      <c r="B113" s="36" t="s">
        <v>103</v>
      </c>
      <c r="C113" s="29">
        <v>136001579023</v>
      </c>
      <c r="D113" s="29">
        <v>378159493224</v>
      </c>
      <c r="E113" s="29">
        <v>0</v>
      </c>
      <c r="F113" s="29">
        <f t="shared" si="58"/>
        <v>514161072247</v>
      </c>
      <c r="G113" s="30">
        <v>0</v>
      </c>
      <c r="H113" s="31">
        <v>514161072247</v>
      </c>
      <c r="I113" s="24">
        <f t="shared" si="41"/>
        <v>0</v>
      </c>
    </row>
    <row r="114" spans="1:9" x14ac:dyDescent="0.35">
      <c r="A114" s="35" t="s">
        <v>209</v>
      </c>
      <c r="B114" s="36" t="s">
        <v>210</v>
      </c>
      <c r="C114" s="29">
        <v>0</v>
      </c>
      <c r="D114" s="29">
        <v>398006651</v>
      </c>
      <c r="E114" s="29">
        <v>398006651</v>
      </c>
      <c r="F114" s="29">
        <f t="shared" si="58"/>
        <v>0</v>
      </c>
      <c r="G114" s="30">
        <v>0</v>
      </c>
      <c r="H114" s="31">
        <v>0</v>
      </c>
      <c r="I114" s="24">
        <f t="shared" si="41"/>
        <v>0</v>
      </c>
    </row>
    <row r="115" spans="1:9" s="26" customFormat="1" x14ac:dyDescent="0.35">
      <c r="A115" s="19" t="s">
        <v>211</v>
      </c>
      <c r="B115" s="20" t="s">
        <v>212</v>
      </c>
      <c r="C115" s="21">
        <f t="shared" ref="C115:H115" si="59">C116+C117+C118+C119</f>
        <v>45406453492</v>
      </c>
      <c r="D115" s="21">
        <f t="shared" si="59"/>
        <v>28852596204</v>
      </c>
      <c r="E115" s="21">
        <f t="shared" si="59"/>
        <v>380131394</v>
      </c>
      <c r="F115" s="21">
        <f t="shared" si="59"/>
        <v>73878918302</v>
      </c>
      <c r="G115" s="22">
        <f t="shared" si="59"/>
        <v>0</v>
      </c>
      <c r="H115" s="23">
        <f t="shared" si="59"/>
        <v>73878918302</v>
      </c>
      <c r="I115" s="24">
        <f t="shared" si="41"/>
        <v>0</v>
      </c>
    </row>
    <row r="116" spans="1:9" x14ac:dyDescent="0.35">
      <c r="A116" s="35" t="s">
        <v>213</v>
      </c>
      <c r="B116" s="36" t="s">
        <v>97</v>
      </c>
      <c r="C116" s="29">
        <v>135906172</v>
      </c>
      <c r="D116" s="29">
        <v>138140232</v>
      </c>
      <c r="E116" s="29">
        <v>0</v>
      </c>
      <c r="F116" s="29">
        <f t="shared" ref="F116:F119" si="60">+C116+D116-E116</f>
        <v>274046404</v>
      </c>
      <c r="G116" s="30">
        <v>0</v>
      </c>
      <c r="H116" s="31">
        <v>274046404</v>
      </c>
      <c r="I116" s="24">
        <f t="shared" si="41"/>
        <v>0</v>
      </c>
    </row>
    <row r="117" spans="1:9" x14ac:dyDescent="0.35">
      <c r="A117" s="35" t="s">
        <v>214</v>
      </c>
      <c r="B117" s="36" t="s">
        <v>99</v>
      </c>
      <c r="C117" s="29">
        <v>22622164269</v>
      </c>
      <c r="D117" s="29">
        <v>23702656730</v>
      </c>
      <c r="E117" s="29">
        <v>0</v>
      </c>
      <c r="F117" s="29">
        <f t="shared" si="60"/>
        <v>46324820999</v>
      </c>
      <c r="G117" s="30">
        <v>0</v>
      </c>
      <c r="H117" s="31">
        <v>46324820999</v>
      </c>
      <c r="I117" s="24">
        <f t="shared" si="41"/>
        <v>0</v>
      </c>
    </row>
    <row r="118" spans="1:9" x14ac:dyDescent="0.35">
      <c r="A118" s="35" t="s">
        <v>215</v>
      </c>
      <c r="B118" s="36" t="s">
        <v>101</v>
      </c>
      <c r="C118" s="29">
        <v>22647316180</v>
      </c>
      <c r="D118" s="29">
        <v>5011799242</v>
      </c>
      <c r="E118" s="29">
        <v>380131394</v>
      </c>
      <c r="F118" s="29">
        <f t="shared" si="60"/>
        <v>27278984028</v>
      </c>
      <c r="G118" s="30">
        <v>0</v>
      </c>
      <c r="H118" s="31">
        <v>27278984028</v>
      </c>
      <c r="I118" s="24">
        <f t="shared" si="41"/>
        <v>0</v>
      </c>
    </row>
    <row r="119" spans="1:9" x14ac:dyDescent="0.35">
      <c r="A119" s="35" t="s">
        <v>216</v>
      </c>
      <c r="B119" s="36" t="s">
        <v>217</v>
      </c>
      <c r="C119" s="29">
        <v>1066871</v>
      </c>
      <c r="D119" s="29">
        <v>0</v>
      </c>
      <c r="E119" s="29">
        <v>0</v>
      </c>
      <c r="F119" s="29">
        <f t="shared" si="60"/>
        <v>1066871</v>
      </c>
      <c r="G119" s="30">
        <v>0</v>
      </c>
      <c r="H119" s="31">
        <v>1066871</v>
      </c>
      <c r="I119" s="24">
        <f t="shared" si="41"/>
        <v>0</v>
      </c>
    </row>
    <row r="120" spans="1:9" s="26" customFormat="1" x14ac:dyDescent="0.35">
      <c r="A120" s="19" t="s">
        <v>218</v>
      </c>
      <c r="B120" s="20" t="s">
        <v>174</v>
      </c>
      <c r="C120" s="21">
        <f t="shared" ref="C120:H120" si="61">C121+C122+C123</f>
        <v>1548124719445</v>
      </c>
      <c r="D120" s="21">
        <f t="shared" si="61"/>
        <v>11063071875229</v>
      </c>
      <c r="E120" s="21">
        <f t="shared" si="61"/>
        <v>1068007454626</v>
      </c>
      <c r="F120" s="21">
        <f t="shared" si="61"/>
        <v>11543189140048</v>
      </c>
      <c r="G120" s="22">
        <f t="shared" si="61"/>
        <v>0</v>
      </c>
      <c r="H120" s="23">
        <f t="shared" si="61"/>
        <v>11543189140048</v>
      </c>
      <c r="I120" s="24">
        <f t="shared" si="41"/>
        <v>0</v>
      </c>
    </row>
    <row r="121" spans="1:9" x14ac:dyDescent="0.35">
      <c r="A121" s="35" t="s">
        <v>219</v>
      </c>
      <c r="B121" s="36" t="s">
        <v>176</v>
      </c>
      <c r="C121" s="29">
        <v>171393984</v>
      </c>
      <c r="D121" s="29">
        <v>0</v>
      </c>
      <c r="E121" s="29">
        <v>0</v>
      </c>
      <c r="F121" s="29">
        <f t="shared" ref="F121:F123" si="62">+C121+D121-E121</f>
        <v>171393984</v>
      </c>
      <c r="G121" s="30">
        <v>0</v>
      </c>
      <c r="H121" s="31">
        <v>171393984</v>
      </c>
      <c r="I121" s="24">
        <f t="shared" si="41"/>
        <v>0</v>
      </c>
    </row>
    <row r="122" spans="1:9" x14ac:dyDescent="0.35">
      <c r="A122" s="35" t="s">
        <v>220</v>
      </c>
      <c r="B122" s="36" t="s">
        <v>221</v>
      </c>
      <c r="C122" s="29">
        <v>1477752279863</v>
      </c>
      <c r="D122" s="29">
        <v>1135271496360</v>
      </c>
      <c r="E122" s="29">
        <v>0</v>
      </c>
      <c r="F122" s="29">
        <f t="shared" si="62"/>
        <v>2613023776223</v>
      </c>
      <c r="G122" s="30">
        <v>0</v>
      </c>
      <c r="H122" s="31">
        <v>2613023776223</v>
      </c>
      <c r="I122" s="24">
        <f t="shared" si="41"/>
        <v>0</v>
      </c>
    </row>
    <row r="123" spans="1:9" x14ac:dyDescent="0.35">
      <c r="A123" s="35" t="s">
        <v>222</v>
      </c>
      <c r="B123" s="36" t="s">
        <v>223</v>
      </c>
      <c r="C123" s="29">
        <v>70201045598</v>
      </c>
      <c r="D123" s="29">
        <v>9927800378869</v>
      </c>
      <c r="E123" s="29">
        <v>1068007454626</v>
      </c>
      <c r="F123" s="29">
        <f t="shared" si="62"/>
        <v>8929993969841</v>
      </c>
      <c r="G123" s="30">
        <v>0</v>
      </c>
      <c r="H123" s="31">
        <v>8929993969841</v>
      </c>
      <c r="I123" s="24">
        <f t="shared" si="41"/>
        <v>0</v>
      </c>
    </row>
    <row r="124" spans="1:9" s="26" customFormat="1" x14ac:dyDescent="0.35">
      <c r="A124" s="19" t="s">
        <v>224</v>
      </c>
      <c r="B124" s="20" t="s">
        <v>158</v>
      </c>
      <c r="C124" s="21">
        <f t="shared" ref="C124:H124" si="63">C125+C126+C127+C128</f>
        <v>387640736329</v>
      </c>
      <c r="D124" s="21">
        <f t="shared" si="63"/>
        <v>647029130726</v>
      </c>
      <c r="E124" s="21">
        <f t="shared" si="63"/>
        <v>125373036886</v>
      </c>
      <c r="F124" s="21">
        <f t="shared" si="63"/>
        <v>909296830169</v>
      </c>
      <c r="G124" s="22">
        <f t="shared" si="63"/>
        <v>0</v>
      </c>
      <c r="H124" s="23">
        <f t="shared" si="63"/>
        <v>909296830169</v>
      </c>
      <c r="I124" s="24">
        <f t="shared" si="41"/>
        <v>0</v>
      </c>
    </row>
    <row r="125" spans="1:9" ht="25.75" x14ac:dyDescent="0.35">
      <c r="A125" s="35" t="s">
        <v>225</v>
      </c>
      <c r="B125" s="36" t="s">
        <v>226</v>
      </c>
      <c r="C125" s="29">
        <v>161962193598</v>
      </c>
      <c r="D125" s="29">
        <v>398876773294</v>
      </c>
      <c r="E125" s="29">
        <v>0</v>
      </c>
      <c r="F125" s="29">
        <f t="shared" ref="F125:F128" si="64">+C125+D125-E125</f>
        <v>560838966892</v>
      </c>
      <c r="G125" s="30">
        <v>0</v>
      </c>
      <c r="H125" s="31">
        <v>560838966892</v>
      </c>
      <c r="I125" s="24">
        <f t="shared" si="41"/>
        <v>0</v>
      </c>
    </row>
    <row r="126" spans="1:9" ht="25.75" x14ac:dyDescent="0.35">
      <c r="A126" s="35" t="s">
        <v>227</v>
      </c>
      <c r="B126" s="36" t="s">
        <v>228</v>
      </c>
      <c r="C126" s="29">
        <v>15789282682</v>
      </c>
      <c r="D126" s="29">
        <v>22098386352</v>
      </c>
      <c r="E126" s="29">
        <v>5478938765</v>
      </c>
      <c r="F126" s="29">
        <f t="shared" si="64"/>
        <v>32408730269</v>
      </c>
      <c r="G126" s="30">
        <v>0</v>
      </c>
      <c r="H126" s="31">
        <v>32408730269</v>
      </c>
      <c r="I126" s="24">
        <f t="shared" si="41"/>
        <v>0</v>
      </c>
    </row>
    <row r="127" spans="1:9" ht="25.75" x14ac:dyDescent="0.35">
      <c r="A127" s="35" t="s">
        <v>229</v>
      </c>
      <c r="B127" s="36" t="s">
        <v>230</v>
      </c>
      <c r="C127" s="29">
        <v>152481770607</v>
      </c>
      <c r="D127" s="29">
        <v>148394288708</v>
      </c>
      <c r="E127" s="29">
        <v>0</v>
      </c>
      <c r="F127" s="29">
        <f t="shared" si="64"/>
        <v>300876059315</v>
      </c>
      <c r="G127" s="30">
        <v>0</v>
      </c>
      <c r="H127" s="31">
        <v>300876059315</v>
      </c>
      <c r="I127" s="24">
        <f t="shared" si="41"/>
        <v>0</v>
      </c>
    </row>
    <row r="128" spans="1:9" x14ac:dyDescent="0.35">
      <c r="A128" s="35" t="s">
        <v>231</v>
      </c>
      <c r="B128" s="36" t="s">
        <v>232</v>
      </c>
      <c r="C128" s="29">
        <v>57407489442</v>
      </c>
      <c r="D128" s="29">
        <v>77659682372</v>
      </c>
      <c r="E128" s="29">
        <v>119894098121</v>
      </c>
      <c r="F128" s="29">
        <f t="shared" si="64"/>
        <v>15173073693</v>
      </c>
      <c r="G128" s="30">
        <v>0</v>
      </c>
      <c r="H128" s="31">
        <v>15173073693</v>
      </c>
      <c r="I128" s="24">
        <f t="shared" si="41"/>
        <v>0</v>
      </c>
    </row>
    <row r="129" spans="1:9" s="26" customFormat="1" x14ac:dyDescent="0.35">
      <c r="A129" s="19" t="s">
        <v>233</v>
      </c>
      <c r="B129" s="20" t="s">
        <v>234</v>
      </c>
      <c r="C129" s="21">
        <f t="shared" ref="C129:H129" si="65">C130</f>
        <v>1163011603</v>
      </c>
      <c r="D129" s="21">
        <f t="shared" si="65"/>
        <v>1254207647</v>
      </c>
      <c r="E129" s="21">
        <f t="shared" si="65"/>
        <v>0</v>
      </c>
      <c r="F129" s="21">
        <f t="shared" si="65"/>
        <v>2417219250</v>
      </c>
      <c r="G129" s="22">
        <f t="shared" si="65"/>
        <v>0</v>
      </c>
      <c r="H129" s="23">
        <f t="shared" si="65"/>
        <v>2417219250</v>
      </c>
      <c r="I129" s="24">
        <f t="shared" si="41"/>
        <v>0</v>
      </c>
    </row>
    <row r="130" spans="1:9" x14ac:dyDescent="0.35">
      <c r="A130" s="35" t="s">
        <v>235</v>
      </c>
      <c r="B130" s="36" t="s">
        <v>236</v>
      </c>
      <c r="C130" s="29">
        <v>1163011603</v>
      </c>
      <c r="D130" s="29">
        <v>1254207647</v>
      </c>
      <c r="E130" s="29">
        <v>0</v>
      </c>
      <c r="F130" s="29">
        <f>+C130+D130-E130</f>
        <v>2417219250</v>
      </c>
      <c r="G130" s="30">
        <v>0</v>
      </c>
      <c r="H130" s="31">
        <v>2417219250</v>
      </c>
      <c r="I130" s="24">
        <f t="shared" si="41"/>
        <v>0</v>
      </c>
    </row>
    <row r="131" spans="1:9" s="26" customFormat="1" x14ac:dyDescent="0.35">
      <c r="A131" s="19" t="s">
        <v>237</v>
      </c>
      <c r="B131" s="20" t="s">
        <v>184</v>
      </c>
      <c r="C131" s="21">
        <f t="shared" ref="C131:H131" si="66">C132</f>
        <v>538164213266</v>
      </c>
      <c r="D131" s="21">
        <f t="shared" si="66"/>
        <v>76329480224</v>
      </c>
      <c r="E131" s="21">
        <f t="shared" si="66"/>
        <v>0</v>
      </c>
      <c r="F131" s="21">
        <f t="shared" si="66"/>
        <v>614493693490</v>
      </c>
      <c r="G131" s="22">
        <f t="shared" si="66"/>
        <v>0</v>
      </c>
      <c r="H131" s="23">
        <f t="shared" si="66"/>
        <v>614493693490</v>
      </c>
      <c r="I131" s="24">
        <f t="shared" si="41"/>
        <v>0</v>
      </c>
    </row>
    <row r="132" spans="1:9" x14ac:dyDescent="0.35">
      <c r="A132" s="35" t="s">
        <v>238</v>
      </c>
      <c r="B132" s="36" t="s">
        <v>239</v>
      </c>
      <c r="C132" s="29">
        <v>538164213266</v>
      </c>
      <c r="D132" s="29">
        <v>76329480224</v>
      </c>
      <c r="E132" s="29">
        <v>0</v>
      </c>
      <c r="F132" s="29">
        <f>+C132+D132-E132</f>
        <v>614493693490</v>
      </c>
      <c r="G132" s="30">
        <v>0</v>
      </c>
      <c r="H132" s="31">
        <v>614493693490</v>
      </c>
      <c r="I132" s="24">
        <f t="shared" si="41"/>
        <v>0</v>
      </c>
    </row>
    <row r="133" spans="1:9" s="26" customFormat="1" x14ac:dyDescent="0.35">
      <c r="A133" s="37" t="s">
        <v>240</v>
      </c>
      <c r="B133" s="38" t="s">
        <v>241</v>
      </c>
      <c r="C133" s="21">
        <f t="shared" ref="C133:H133" si="67">C134+C140</f>
        <v>0</v>
      </c>
      <c r="D133" s="21">
        <f t="shared" si="67"/>
        <v>1460265234493</v>
      </c>
      <c r="E133" s="21">
        <f t="shared" si="67"/>
        <v>1460265234493</v>
      </c>
      <c r="F133" s="21">
        <f t="shared" si="67"/>
        <v>0</v>
      </c>
      <c r="G133" s="21">
        <f t="shared" si="67"/>
        <v>0</v>
      </c>
      <c r="H133" s="39">
        <f t="shared" si="67"/>
        <v>0</v>
      </c>
      <c r="I133" s="24">
        <f t="shared" si="41"/>
        <v>0</v>
      </c>
    </row>
    <row r="134" spans="1:9" s="26" customFormat="1" x14ac:dyDescent="0.35">
      <c r="A134" s="37" t="s">
        <v>242</v>
      </c>
      <c r="B134" s="38" t="s">
        <v>243</v>
      </c>
      <c r="C134" s="21">
        <f t="shared" ref="C134:H134" si="68">C135+C138</f>
        <v>6243494329376</v>
      </c>
      <c r="D134" s="21">
        <f t="shared" si="68"/>
        <v>942704994751</v>
      </c>
      <c r="E134" s="21">
        <f t="shared" si="68"/>
        <v>635071466988</v>
      </c>
      <c r="F134" s="21">
        <f t="shared" si="68"/>
        <v>6551127857139</v>
      </c>
      <c r="G134" s="21">
        <f t="shared" si="68"/>
        <v>0</v>
      </c>
      <c r="H134" s="39">
        <f t="shared" si="68"/>
        <v>6551127857139</v>
      </c>
      <c r="I134" s="24">
        <f t="shared" si="41"/>
        <v>0</v>
      </c>
    </row>
    <row r="135" spans="1:9" s="26" customFormat="1" x14ac:dyDescent="0.35">
      <c r="A135" s="37" t="s">
        <v>244</v>
      </c>
      <c r="B135" s="38" t="s">
        <v>245</v>
      </c>
      <c r="C135" s="21">
        <f t="shared" ref="C135:H135" si="69">C136+C137</f>
        <v>5623481095976</v>
      </c>
      <c r="D135" s="21">
        <f t="shared" si="69"/>
        <v>906021130251</v>
      </c>
      <c r="E135" s="21">
        <f t="shared" si="69"/>
        <v>604875474688</v>
      </c>
      <c r="F135" s="21">
        <f t="shared" si="69"/>
        <v>5924626751539</v>
      </c>
      <c r="G135" s="21">
        <f t="shared" si="69"/>
        <v>0</v>
      </c>
      <c r="H135" s="39">
        <f t="shared" si="69"/>
        <v>5924626751539</v>
      </c>
      <c r="I135" s="24">
        <f t="shared" si="41"/>
        <v>0</v>
      </c>
    </row>
    <row r="136" spans="1:9" x14ac:dyDescent="0.35">
      <c r="A136" s="40" t="s">
        <v>246</v>
      </c>
      <c r="B136" s="41" t="s">
        <v>247</v>
      </c>
      <c r="C136" s="29">
        <v>807435395618</v>
      </c>
      <c r="D136" s="29">
        <v>185802920219</v>
      </c>
      <c r="E136" s="29">
        <v>192294710515</v>
      </c>
      <c r="F136" s="29">
        <f t="shared" ref="F136:F137" si="70">+C136+D136-E136</f>
        <v>800943605322</v>
      </c>
      <c r="G136" s="29">
        <v>0</v>
      </c>
      <c r="H136" s="42">
        <v>800943605322</v>
      </c>
      <c r="I136" s="24">
        <f t="shared" si="41"/>
        <v>0</v>
      </c>
    </row>
    <row r="137" spans="1:9" x14ac:dyDescent="0.35">
      <c r="A137" s="40" t="s">
        <v>248</v>
      </c>
      <c r="B137" s="41" t="s">
        <v>249</v>
      </c>
      <c r="C137" s="29">
        <v>4816045700358</v>
      </c>
      <c r="D137" s="29">
        <v>720218210032</v>
      </c>
      <c r="E137" s="29">
        <v>412580764173</v>
      </c>
      <c r="F137" s="29">
        <f t="shared" si="70"/>
        <v>5123683146217</v>
      </c>
      <c r="G137" s="29">
        <v>0</v>
      </c>
      <c r="H137" s="42">
        <v>5123683146217</v>
      </c>
      <c r="I137" s="24">
        <f t="shared" si="41"/>
        <v>0</v>
      </c>
    </row>
    <row r="138" spans="1:9" s="26" customFormat="1" x14ac:dyDescent="0.35">
      <c r="A138" s="37" t="s">
        <v>250</v>
      </c>
      <c r="B138" s="38" t="s">
        <v>251</v>
      </c>
      <c r="C138" s="21">
        <f t="shared" ref="C138:H138" si="71">C139</f>
        <v>620013233400</v>
      </c>
      <c r="D138" s="21">
        <f t="shared" si="71"/>
        <v>36683864500</v>
      </c>
      <c r="E138" s="21">
        <f t="shared" si="71"/>
        <v>30195992300</v>
      </c>
      <c r="F138" s="21">
        <f t="shared" si="71"/>
        <v>626501105600</v>
      </c>
      <c r="G138" s="21">
        <f t="shared" si="71"/>
        <v>0</v>
      </c>
      <c r="H138" s="39">
        <f t="shared" si="71"/>
        <v>626501105600</v>
      </c>
      <c r="I138" s="24">
        <f t="shared" si="41"/>
        <v>0</v>
      </c>
    </row>
    <row r="139" spans="1:9" x14ac:dyDescent="0.35">
      <c r="A139" s="40" t="s">
        <v>252</v>
      </c>
      <c r="B139" s="41" t="s">
        <v>253</v>
      </c>
      <c r="C139" s="29">
        <v>620013233400</v>
      </c>
      <c r="D139" s="29">
        <v>36683864500</v>
      </c>
      <c r="E139" s="29">
        <v>30195992300</v>
      </c>
      <c r="F139" s="29">
        <f>+C139+D139-E139</f>
        <v>626501105600</v>
      </c>
      <c r="G139" s="29">
        <v>0</v>
      </c>
      <c r="H139" s="42">
        <v>626501105600</v>
      </c>
      <c r="I139" s="24">
        <f t="shared" si="41"/>
        <v>0</v>
      </c>
    </row>
    <row r="140" spans="1:9" s="26" customFormat="1" x14ac:dyDescent="0.35">
      <c r="A140" s="37" t="s">
        <v>254</v>
      </c>
      <c r="B140" s="38" t="s">
        <v>255</v>
      </c>
      <c r="C140" s="21">
        <f t="shared" ref="C140:H140" si="72">C141</f>
        <v>-6243494329376</v>
      </c>
      <c r="D140" s="21">
        <f t="shared" si="72"/>
        <v>517560239742</v>
      </c>
      <c r="E140" s="21">
        <f t="shared" si="72"/>
        <v>825193767505</v>
      </c>
      <c r="F140" s="21">
        <f t="shared" si="72"/>
        <v>-6551127857139</v>
      </c>
      <c r="G140" s="21">
        <f t="shared" si="72"/>
        <v>0</v>
      </c>
      <c r="H140" s="39">
        <f t="shared" si="72"/>
        <v>-6551127857139</v>
      </c>
      <c r="I140" s="24">
        <f t="shared" si="41"/>
        <v>0</v>
      </c>
    </row>
    <row r="141" spans="1:9" s="26" customFormat="1" x14ac:dyDescent="0.35">
      <c r="A141" s="37" t="s">
        <v>256</v>
      </c>
      <c r="B141" s="38" t="s">
        <v>257</v>
      </c>
      <c r="C141" s="21">
        <f t="shared" ref="C141:H141" si="73">C142+C143</f>
        <v>-6243494329376</v>
      </c>
      <c r="D141" s="21">
        <f t="shared" si="73"/>
        <v>517560239742</v>
      </c>
      <c r="E141" s="21">
        <f t="shared" si="73"/>
        <v>825193767505</v>
      </c>
      <c r="F141" s="21">
        <f t="shared" si="73"/>
        <v>-6551127857139</v>
      </c>
      <c r="G141" s="21">
        <f t="shared" si="73"/>
        <v>0</v>
      </c>
      <c r="H141" s="39">
        <f t="shared" si="73"/>
        <v>-6551127857139</v>
      </c>
      <c r="I141" s="24">
        <f t="shared" si="41"/>
        <v>0</v>
      </c>
    </row>
    <row r="142" spans="1:9" x14ac:dyDescent="0.35">
      <c r="A142" s="40" t="s">
        <v>258</v>
      </c>
      <c r="B142" s="41" t="s">
        <v>259</v>
      </c>
      <c r="C142" s="29">
        <v>-5623481095976</v>
      </c>
      <c r="D142" s="32">
        <v>487364247442</v>
      </c>
      <c r="E142" s="32">
        <v>788509903005</v>
      </c>
      <c r="F142" s="29">
        <f t="shared" ref="F142:F143" si="74">+C142+D142-E142</f>
        <v>-5924626751539</v>
      </c>
      <c r="G142" s="29">
        <v>0</v>
      </c>
      <c r="H142" s="42">
        <v>-5924626751539</v>
      </c>
      <c r="I142" s="24">
        <f t="shared" ref="I142:I161" si="75">+G142+H142-F142</f>
        <v>0</v>
      </c>
    </row>
    <row r="143" spans="1:9" x14ac:dyDescent="0.35">
      <c r="A143" s="40" t="s">
        <v>260</v>
      </c>
      <c r="B143" s="41" t="s">
        <v>253</v>
      </c>
      <c r="C143" s="29">
        <v>-620013233400</v>
      </c>
      <c r="D143" s="29">
        <v>30195992300</v>
      </c>
      <c r="E143" s="29">
        <v>36683864500</v>
      </c>
      <c r="F143" s="29">
        <f t="shared" si="74"/>
        <v>-626501105600</v>
      </c>
      <c r="G143" s="29">
        <v>0</v>
      </c>
      <c r="H143" s="42">
        <v>-626501105600</v>
      </c>
      <c r="I143" s="24">
        <f t="shared" si="75"/>
        <v>0</v>
      </c>
    </row>
    <row r="144" spans="1:9" s="26" customFormat="1" x14ac:dyDescent="0.35">
      <c r="A144" s="37" t="s">
        <v>261</v>
      </c>
      <c r="B144" s="38" t="s">
        <v>262</v>
      </c>
      <c r="C144" s="21">
        <f t="shared" ref="C144:H144" si="76">C145+C149+C156</f>
        <v>0</v>
      </c>
      <c r="D144" s="21">
        <f t="shared" si="76"/>
        <v>18003588703928</v>
      </c>
      <c r="E144" s="21">
        <f t="shared" si="76"/>
        <v>18003588703928</v>
      </c>
      <c r="F144" s="21">
        <f t="shared" si="76"/>
        <v>0</v>
      </c>
      <c r="G144" s="21">
        <f t="shared" si="76"/>
        <v>0</v>
      </c>
      <c r="H144" s="39">
        <f t="shared" si="76"/>
        <v>0</v>
      </c>
      <c r="I144" s="24">
        <f t="shared" si="75"/>
        <v>0</v>
      </c>
    </row>
    <row r="145" spans="1:9" s="26" customFormat="1" x14ac:dyDescent="0.35">
      <c r="A145" s="37" t="s">
        <v>263</v>
      </c>
      <c r="B145" s="38" t="s">
        <v>264</v>
      </c>
      <c r="C145" s="21">
        <f t="shared" ref="C145:H145" si="77">C146</f>
        <v>5623364621052</v>
      </c>
      <c r="D145" s="21">
        <f t="shared" si="77"/>
        <v>487026312224</v>
      </c>
      <c r="E145" s="21">
        <f t="shared" si="77"/>
        <v>788288442711</v>
      </c>
      <c r="F145" s="21">
        <f t="shared" si="77"/>
        <v>5924626751539</v>
      </c>
      <c r="G145" s="21">
        <f t="shared" si="77"/>
        <v>0</v>
      </c>
      <c r="H145" s="39">
        <f t="shared" si="77"/>
        <v>5924626751539</v>
      </c>
      <c r="I145" s="24">
        <f t="shared" si="75"/>
        <v>0</v>
      </c>
    </row>
    <row r="146" spans="1:9" s="26" customFormat="1" x14ac:dyDescent="0.35">
      <c r="A146" s="37" t="s">
        <v>265</v>
      </c>
      <c r="B146" s="38" t="s">
        <v>266</v>
      </c>
      <c r="C146" s="21">
        <f t="shared" ref="C146:H146" si="78">C147+C148</f>
        <v>5623364621052</v>
      </c>
      <c r="D146" s="21">
        <f t="shared" si="78"/>
        <v>487026312224</v>
      </c>
      <c r="E146" s="21">
        <f t="shared" si="78"/>
        <v>788288442711</v>
      </c>
      <c r="F146" s="21">
        <f t="shared" si="78"/>
        <v>5924626751539</v>
      </c>
      <c r="G146" s="21">
        <f t="shared" si="78"/>
        <v>0</v>
      </c>
      <c r="H146" s="39">
        <f t="shared" si="78"/>
        <v>5924626751539</v>
      </c>
      <c r="I146" s="24">
        <f t="shared" si="75"/>
        <v>0</v>
      </c>
    </row>
    <row r="147" spans="1:9" x14ac:dyDescent="0.35">
      <c r="A147" s="40" t="s">
        <v>267</v>
      </c>
      <c r="B147" s="41" t="s">
        <v>268</v>
      </c>
      <c r="C147" s="29">
        <v>807435395618</v>
      </c>
      <c r="D147" s="29">
        <v>74072256022</v>
      </c>
      <c r="E147" s="29">
        <v>67580465726</v>
      </c>
      <c r="F147" s="29">
        <f>+C147-D147+E147</f>
        <v>800943605322</v>
      </c>
      <c r="G147" s="29">
        <v>0</v>
      </c>
      <c r="H147" s="42">
        <v>800943605322</v>
      </c>
      <c r="I147" s="24">
        <f t="shared" si="75"/>
        <v>0</v>
      </c>
    </row>
    <row r="148" spans="1:9" x14ac:dyDescent="0.35">
      <c r="A148" s="40" t="s">
        <v>269</v>
      </c>
      <c r="B148" s="41" t="s">
        <v>270</v>
      </c>
      <c r="C148" s="29">
        <v>4815929225434</v>
      </c>
      <c r="D148" s="29">
        <v>412954056202</v>
      </c>
      <c r="E148" s="29">
        <v>720707976985</v>
      </c>
      <c r="F148" s="29">
        <f>+C148-D148+E148</f>
        <v>5123683146217</v>
      </c>
      <c r="G148" s="29">
        <v>0</v>
      </c>
      <c r="H148" s="42">
        <v>5123683146217</v>
      </c>
      <c r="I148" s="24">
        <f t="shared" si="75"/>
        <v>0</v>
      </c>
    </row>
    <row r="149" spans="1:9" s="26" customFormat="1" x14ac:dyDescent="0.35">
      <c r="A149" s="37" t="s">
        <v>271</v>
      </c>
      <c r="B149" s="38" t="s">
        <v>272</v>
      </c>
      <c r="C149" s="21">
        <f t="shared" ref="C149:H149" si="79">C150+C154</f>
        <v>36035043857598</v>
      </c>
      <c r="D149" s="21">
        <f t="shared" si="79"/>
        <v>16207571112902</v>
      </c>
      <c r="E149" s="21">
        <f t="shared" si="79"/>
        <v>426636510460</v>
      </c>
      <c r="F149" s="21">
        <f t="shared" si="79"/>
        <v>20254109255156</v>
      </c>
      <c r="G149" s="21">
        <f t="shared" si="79"/>
        <v>0</v>
      </c>
      <c r="H149" s="39">
        <f t="shared" si="79"/>
        <v>20254109255156</v>
      </c>
      <c r="I149" s="24">
        <f t="shared" si="75"/>
        <v>0</v>
      </c>
    </row>
    <row r="150" spans="1:9" s="26" customFormat="1" x14ac:dyDescent="0.35">
      <c r="A150" s="37" t="s">
        <v>273</v>
      </c>
      <c r="B150" s="38" t="s">
        <v>274</v>
      </c>
      <c r="C150" s="21">
        <f t="shared" ref="C150:H150" si="80">C151+C152+C153</f>
        <v>36034815244733</v>
      </c>
      <c r="D150" s="21">
        <f t="shared" si="80"/>
        <v>16207571112902</v>
      </c>
      <c r="E150" s="21">
        <f t="shared" si="80"/>
        <v>426636510460</v>
      </c>
      <c r="F150" s="21">
        <f t="shared" si="80"/>
        <v>20253880642291</v>
      </c>
      <c r="G150" s="21">
        <f t="shared" si="80"/>
        <v>0</v>
      </c>
      <c r="H150" s="39">
        <f t="shared" si="80"/>
        <v>20253880642291</v>
      </c>
      <c r="I150" s="24">
        <f t="shared" si="75"/>
        <v>0</v>
      </c>
    </row>
    <row r="151" spans="1:9" x14ac:dyDescent="0.35">
      <c r="A151" s="40" t="s">
        <v>275</v>
      </c>
      <c r="B151" s="41" t="s">
        <v>276</v>
      </c>
      <c r="C151" s="29">
        <v>2909139114456</v>
      </c>
      <c r="D151" s="29">
        <v>32482563105</v>
      </c>
      <c r="E151" s="29">
        <v>175579625669</v>
      </c>
      <c r="F151" s="29">
        <f t="shared" ref="F151:F153" si="81">+C151-D151+E151</f>
        <v>3052236177020</v>
      </c>
      <c r="G151" s="29">
        <v>0</v>
      </c>
      <c r="H151" s="42">
        <v>3052236177020</v>
      </c>
      <c r="I151" s="24">
        <f t="shared" si="75"/>
        <v>0</v>
      </c>
    </row>
    <row r="152" spans="1:9" x14ac:dyDescent="0.35">
      <c r="A152" s="40" t="s">
        <v>277</v>
      </c>
      <c r="B152" s="41" t="s">
        <v>278</v>
      </c>
      <c r="C152" s="29">
        <v>3495602384</v>
      </c>
      <c r="D152" s="29">
        <v>251488313308</v>
      </c>
      <c r="E152" s="29">
        <v>251056884791</v>
      </c>
      <c r="F152" s="29">
        <f t="shared" si="81"/>
        <v>3064173867</v>
      </c>
      <c r="G152" s="29">
        <v>0</v>
      </c>
      <c r="H152" s="42">
        <v>3064173867</v>
      </c>
      <c r="I152" s="24">
        <f t="shared" si="75"/>
        <v>0</v>
      </c>
    </row>
    <row r="153" spans="1:9" x14ac:dyDescent="0.35">
      <c r="A153" s="40" t="s">
        <v>279</v>
      </c>
      <c r="B153" s="41" t="s">
        <v>280</v>
      </c>
      <c r="C153" s="29">
        <v>33122180527893</v>
      </c>
      <c r="D153" s="29">
        <v>15923600236489</v>
      </c>
      <c r="E153" s="29">
        <v>0</v>
      </c>
      <c r="F153" s="29">
        <f t="shared" si="81"/>
        <v>17198580291404</v>
      </c>
      <c r="G153" s="29">
        <v>0</v>
      </c>
      <c r="H153" s="42">
        <v>17198580291404</v>
      </c>
      <c r="I153" s="24">
        <f t="shared" si="75"/>
        <v>0</v>
      </c>
    </row>
    <row r="154" spans="1:9" s="26" customFormat="1" x14ac:dyDescent="0.35">
      <c r="A154" s="37" t="s">
        <v>281</v>
      </c>
      <c r="B154" s="38" t="s">
        <v>282</v>
      </c>
      <c r="C154" s="21">
        <f t="shared" ref="C154:H154" si="82">C155</f>
        <v>228612865</v>
      </c>
      <c r="D154" s="21">
        <f t="shared" si="82"/>
        <v>0</v>
      </c>
      <c r="E154" s="21">
        <f t="shared" si="82"/>
        <v>0</v>
      </c>
      <c r="F154" s="21">
        <f t="shared" si="82"/>
        <v>228612865</v>
      </c>
      <c r="G154" s="21">
        <f t="shared" si="82"/>
        <v>0</v>
      </c>
      <c r="H154" s="39">
        <f t="shared" si="82"/>
        <v>228612865</v>
      </c>
      <c r="I154" s="24">
        <f t="shared" si="75"/>
        <v>0</v>
      </c>
    </row>
    <row r="155" spans="1:9" x14ac:dyDescent="0.35">
      <c r="A155" s="40" t="s">
        <v>283</v>
      </c>
      <c r="B155" s="41" t="s">
        <v>284</v>
      </c>
      <c r="C155" s="29">
        <v>228612865</v>
      </c>
      <c r="D155" s="29">
        <v>0</v>
      </c>
      <c r="E155" s="29">
        <v>0</v>
      </c>
      <c r="F155" s="29">
        <f>+C155-D155+E155</f>
        <v>228612865</v>
      </c>
      <c r="G155" s="29">
        <v>0</v>
      </c>
      <c r="H155" s="42">
        <v>228612865</v>
      </c>
      <c r="I155" s="24">
        <f t="shared" si="75"/>
        <v>0</v>
      </c>
    </row>
    <row r="156" spans="1:9" s="26" customFormat="1" x14ac:dyDescent="0.35">
      <c r="A156" s="37" t="s">
        <v>285</v>
      </c>
      <c r="B156" s="38" t="s">
        <v>286</v>
      </c>
      <c r="C156" s="21">
        <f t="shared" ref="C156:H156" si="83">C157+C159</f>
        <v>-41658408478650</v>
      </c>
      <c r="D156" s="21">
        <f t="shared" si="83"/>
        <v>1308991278802</v>
      </c>
      <c r="E156" s="21">
        <f t="shared" si="83"/>
        <v>16788663750757</v>
      </c>
      <c r="F156" s="21">
        <f t="shared" si="83"/>
        <v>-26178736006695</v>
      </c>
      <c r="G156" s="21">
        <f t="shared" si="83"/>
        <v>0</v>
      </c>
      <c r="H156" s="39">
        <f t="shared" si="83"/>
        <v>-26178736006695</v>
      </c>
      <c r="I156" s="24">
        <f t="shared" si="75"/>
        <v>0</v>
      </c>
    </row>
    <row r="157" spans="1:9" s="26" customFormat="1" x14ac:dyDescent="0.35">
      <c r="A157" s="37" t="s">
        <v>287</v>
      </c>
      <c r="B157" s="38" t="s">
        <v>288</v>
      </c>
      <c r="C157" s="21">
        <f t="shared" ref="C157:H157" si="84">C158</f>
        <v>-5623364621052</v>
      </c>
      <c r="D157" s="21">
        <f t="shared" si="84"/>
        <v>787814997465</v>
      </c>
      <c r="E157" s="21">
        <f t="shared" si="84"/>
        <v>486552866978</v>
      </c>
      <c r="F157" s="21">
        <f t="shared" si="84"/>
        <v>-5924626751539</v>
      </c>
      <c r="G157" s="21">
        <f t="shared" si="84"/>
        <v>0</v>
      </c>
      <c r="H157" s="39">
        <f t="shared" si="84"/>
        <v>-5924626751539</v>
      </c>
      <c r="I157" s="24">
        <f t="shared" si="75"/>
        <v>0</v>
      </c>
    </row>
    <row r="158" spans="1:9" x14ac:dyDescent="0.35">
      <c r="A158" s="40" t="s">
        <v>289</v>
      </c>
      <c r="B158" s="41" t="s">
        <v>290</v>
      </c>
      <c r="C158" s="29">
        <v>-5623364621052</v>
      </c>
      <c r="D158" s="29">
        <v>787814997465</v>
      </c>
      <c r="E158" s="29">
        <v>486552866978</v>
      </c>
      <c r="F158" s="29">
        <f>+C158-D158+E158</f>
        <v>-5924626751539</v>
      </c>
      <c r="G158" s="29">
        <v>0</v>
      </c>
      <c r="H158" s="42">
        <v>-5924626751539</v>
      </c>
      <c r="I158" s="24">
        <f t="shared" si="75"/>
        <v>0</v>
      </c>
    </row>
    <row r="159" spans="1:9" s="26" customFormat="1" x14ac:dyDescent="0.35">
      <c r="A159" s="37" t="s">
        <v>291</v>
      </c>
      <c r="B159" s="38" t="s">
        <v>292</v>
      </c>
      <c r="C159" s="21">
        <f t="shared" ref="C159:H159" si="85">C160+C161</f>
        <v>-36035043857598</v>
      </c>
      <c r="D159" s="21">
        <f t="shared" si="85"/>
        <v>521176281337</v>
      </c>
      <c r="E159" s="21">
        <f t="shared" si="85"/>
        <v>16302110883779</v>
      </c>
      <c r="F159" s="21">
        <f t="shared" si="85"/>
        <v>-20254109255156</v>
      </c>
      <c r="G159" s="21">
        <f t="shared" si="85"/>
        <v>0</v>
      </c>
      <c r="H159" s="39">
        <f t="shared" si="85"/>
        <v>-20254109255156</v>
      </c>
      <c r="I159" s="24">
        <f t="shared" si="75"/>
        <v>0</v>
      </c>
    </row>
    <row r="160" spans="1:9" x14ac:dyDescent="0.35">
      <c r="A160" s="40" t="s">
        <v>293</v>
      </c>
      <c r="B160" s="41" t="s">
        <v>294</v>
      </c>
      <c r="C160" s="29">
        <v>-36034815244733</v>
      </c>
      <c r="D160" s="29">
        <v>521176281337</v>
      </c>
      <c r="E160" s="29">
        <v>16302110883779</v>
      </c>
      <c r="F160" s="29">
        <f t="shared" ref="F160:F161" si="86">+C160-D160+E160</f>
        <v>-20253880642291</v>
      </c>
      <c r="G160" s="29">
        <v>0</v>
      </c>
      <c r="H160" s="42">
        <v>-20253880642291</v>
      </c>
      <c r="I160" s="24">
        <f t="shared" si="75"/>
        <v>0</v>
      </c>
    </row>
    <row r="161" spans="1:9" ht="13.3" thickBot="1" x14ac:dyDescent="0.4">
      <c r="A161" s="40" t="s">
        <v>295</v>
      </c>
      <c r="B161" s="41" t="s">
        <v>296</v>
      </c>
      <c r="C161" s="29">
        <v>-228612865</v>
      </c>
      <c r="D161" s="29">
        <v>0</v>
      </c>
      <c r="E161" s="29">
        <v>0</v>
      </c>
      <c r="F161" s="29">
        <f t="shared" si="86"/>
        <v>-228612865</v>
      </c>
      <c r="G161" s="29">
        <v>0</v>
      </c>
      <c r="H161" s="42">
        <v>-228612865</v>
      </c>
      <c r="I161" s="24">
        <f t="shared" si="75"/>
        <v>0</v>
      </c>
    </row>
    <row r="162" spans="1:9" x14ac:dyDescent="0.35">
      <c r="A162" s="43"/>
      <c r="B162" s="44"/>
      <c r="C162" s="44"/>
      <c r="D162" s="44"/>
      <c r="E162" s="44"/>
      <c r="F162" s="44"/>
      <c r="G162" s="44"/>
      <c r="H162" s="45"/>
      <c r="I162" s="24"/>
    </row>
    <row r="163" spans="1:9" x14ac:dyDescent="0.35">
      <c r="A163" s="13"/>
      <c r="B163" s="11"/>
      <c r="C163" s="11"/>
      <c r="D163" s="11"/>
      <c r="E163" s="11"/>
      <c r="F163" s="11"/>
      <c r="G163" s="11"/>
      <c r="H163" s="12"/>
      <c r="I163" s="24"/>
    </row>
    <row r="164" spans="1:9" x14ac:dyDescent="0.35">
      <c r="A164" s="13"/>
      <c r="B164" s="11"/>
      <c r="C164" s="11"/>
      <c r="D164" s="11"/>
      <c r="E164" s="11"/>
      <c r="F164" s="11"/>
      <c r="G164" s="11"/>
      <c r="H164" s="12"/>
      <c r="I164" s="24"/>
    </row>
    <row r="165" spans="1:9" x14ac:dyDescent="0.35">
      <c r="A165" s="13"/>
      <c r="B165" s="11"/>
      <c r="C165" s="11"/>
      <c r="D165" s="11"/>
      <c r="E165" s="11"/>
      <c r="F165" s="11"/>
      <c r="G165" s="11"/>
      <c r="H165" s="12"/>
      <c r="I165" s="24"/>
    </row>
    <row r="166" spans="1:9" x14ac:dyDescent="0.35">
      <c r="A166" s="13"/>
      <c r="B166" s="46" t="s">
        <v>297</v>
      </c>
      <c r="C166" s="47"/>
      <c r="D166" s="11"/>
      <c r="E166" s="48" t="s">
        <v>298</v>
      </c>
      <c r="F166" s="48"/>
      <c r="G166" s="48"/>
      <c r="H166" s="12"/>
      <c r="I166" s="24"/>
    </row>
    <row r="167" spans="1:9" x14ac:dyDescent="0.35">
      <c r="A167" s="13"/>
      <c r="B167" s="46" t="s">
        <v>299</v>
      </c>
      <c r="C167" s="47"/>
      <c r="D167" s="11"/>
      <c r="E167" s="48" t="s">
        <v>300</v>
      </c>
      <c r="F167" s="48"/>
      <c r="G167" s="48"/>
      <c r="H167" s="12"/>
      <c r="I167" s="24"/>
    </row>
    <row r="168" spans="1:9" x14ac:dyDescent="0.35">
      <c r="A168" s="13"/>
      <c r="B168" s="11"/>
      <c r="C168" s="11"/>
      <c r="D168" s="11"/>
      <c r="E168" s="11"/>
      <c r="F168" s="11"/>
      <c r="G168" s="11"/>
      <c r="H168" s="12"/>
      <c r="I168" s="24"/>
    </row>
    <row r="169" spans="1:9" x14ac:dyDescent="0.35">
      <c r="A169" s="13"/>
      <c r="B169" s="11"/>
      <c r="C169" s="11"/>
      <c r="D169" s="11"/>
      <c r="E169" s="11"/>
      <c r="F169" s="11"/>
      <c r="G169" s="11"/>
      <c r="H169" s="12"/>
      <c r="I169" s="24"/>
    </row>
    <row r="170" spans="1:9" x14ac:dyDescent="0.35">
      <c r="A170" s="13"/>
      <c r="B170" s="11"/>
      <c r="C170" s="11"/>
      <c r="D170" s="11"/>
      <c r="E170" s="11"/>
      <c r="F170" s="11"/>
      <c r="G170" s="11"/>
      <c r="H170" s="12"/>
      <c r="I170" s="24"/>
    </row>
    <row r="171" spans="1:9" x14ac:dyDescent="0.35">
      <c r="A171" s="13"/>
      <c r="B171" s="11"/>
      <c r="C171" s="11"/>
      <c r="D171" s="11"/>
      <c r="E171" s="11"/>
      <c r="F171" s="11"/>
      <c r="G171" s="11"/>
      <c r="H171" s="12"/>
      <c r="I171" s="24"/>
    </row>
    <row r="172" spans="1:9" x14ac:dyDescent="0.35">
      <c r="A172" s="13"/>
      <c r="B172" s="49" t="s">
        <v>301</v>
      </c>
      <c r="C172" s="47"/>
      <c r="D172" s="11"/>
      <c r="E172" s="50" t="s">
        <v>302</v>
      </c>
      <c r="F172" s="50"/>
      <c r="G172" s="50"/>
      <c r="H172" s="12"/>
      <c r="I172" s="24"/>
    </row>
    <row r="173" spans="1:9" x14ac:dyDescent="0.35">
      <c r="A173" s="13"/>
      <c r="B173" s="49" t="s">
        <v>303</v>
      </c>
      <c r="C173" s="47"/>
      <c r="D173" s="11"/>
      <c r="E173" s="50" t="s">
        <v>304</v>
      </c>
      <c r="F173" s="50"/>
      <c r="G173" s="50"/>
      <c r="H173" s="12"/>
      <c r="I173" s="24"/>
    </row>
    <row r="174" spans="1:9" ht="13.3" thickBot="1" x14ac:dyDescent="0.4">
      <c r="A174" s="51"/>
      <c r="B174" s="52"/>
      <c r="C174" s="52"/>
      <c r="D174" s="52"/>
      <c r="E174" s="52"/>
      <c r="F174" s="52"/>
      <c r="G174" s="52"/>
      <c r="H174" s="53"/>
    </row>
    <row r="175" spans="1:9" x14ac:dyDescent="0.35">
      <c r="C175" s="54">
        <f>C10-C26-C69-C73+C101+C133-C144</f>
        <v>0</v>
      </c>
      <c r="D175" s="55">
        <f>D10+D26+D69+D73+D101+D133+D144</f>
        <v>195925059790975</v>
      </c>
      <c r="E175" s="55">
        <f>E10+E26+E69+E73+E101+E133+E144</f>
        <v>195925059790975</v>
      </c>
      <c r="F175" s="54">
        <f>F10-F26-F69-F73+F101+F133-F144</f>
        <v>0</v>
      </c>
      <c r="G175" s="56">
        <f>G10-G26-G69-G73+G101+G133-G144</f>
        <v>-21023691172688</v>
      </c>
      <c r="H175" s="56">
        <f>H10-H26-H69-H73+H101+H133-H144</f>
        <v>21023691172688</v>
      </c>
    </row>
    <row r="177" spans="4:5" x14ac:dyDescent="0.35">
      <c r="D177" s="54"/>
      <c r="E177" s="54"/>
    </row>
  </sheetData>
  <mergeCells count="9">
    <mergeCell ref="E167:G167"/>
    <mergeCell ref="E172:G172"/>
    <mergeCell ref="E173:G173"/>
    <mergeCell ref="A1:H1"/>
    <mergeCell ref="A2:H2"/>
    <mergeCell ref="A4:H4"/>
    <mergeCell ref="A5:H5"/>
    <mergeCell ref="A7:H7"/>
    <mergeCell ref="E166:G166"/>
  </mergeCells>
  <pageMargins left="0.70866141732283472" right="0.70866141732283472" top="0.5" bottom="0.5" header="0.31496062992125984" footer="0.31496062992125984"/>
  <pageSetup scale="65" orientation="landscape" horizontalDpi="1200" verticalDpi="12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CATALOGO sin cvos (2)</vt:lpstr>
      <vt:lpstr>'CATALOGO sin cvos (2)'!Área_de_impresión</vt:lpstr>
      <vt:lpstr>'CATALOGO sin cvos (2)'!Títulos_a_imprimir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2017-08-08T20:43:22Z</dcterms:created>
  <dcterms:modified xsi:type="dcterms:W3CDTF">2017-08-08T20:43:52Z</dcterms:modified>
</cp:coreProperties>
</file>