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Y:\AÑO 2017\ARCHIVOS A PUBLICAR\DEUDA\"/>
    </mc:Choice>
  </mc:AlternateContent>
  <bookViews>
    <workbookView xWindow="0" yWindow="0" windowWidth="19200" windowHeight="6645"/>
  </bookViews>
  <sheets>
    <sheet name="CATALOGO $" sheetId="1" r:id="rId1"/>
  </sheets>
  <definedNames>
    <definedName name="_xlnm.Print_Area" localSheetId="0">'CATALOGO $'!$A$1:$H$169</definedName>
    <definedName name="_xlnm.Print_Titles" localSheetId="0">'CATALOGO $'!$1:$9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56" i="1" l="1"/>
  <c r="F156" i="1"/>
  <c r="F155" i="1"/>
  <c r="H155" i="1" s="1"/>
  <c r="H154" i="1" s="1"/>
  <c r="G154" i="1"/>
  <c r="F154" i="1"/>
  <c r="E154" i="1"/>
  <c r="D154" i="1"/>
  <c r="C154" i="1"/>
  <c r="F153" i="1"/>
  <c r="H153" i="1" s="1"/>
  <c r="H152" i="1" s="1"/>
  <c r="H151" i="1" s="1"/>
  <c r="G152" i="1"/>
  <c r="F152" i="1"/>
  <c r="F151" i="1" s="1"/>
  <c r="E152" i="1"/>
  <c r="E151" i="1" s="1"/>
  <c r="D152" i="1"/>
  <c r="C152" i="1"/>
  <c r="G151" i="1"/>
  <c r="D151" i="1"/>
  <c r="C151" i="1"/>
  <c r="H150" i="1"/>
  <c r="H149" i="1" s="1"/>
  <c r="F150" i="1"/>
  <c r="G149" i="1"/>
  <c r="F149" i="1"/>
  <c r="E149" i="1"/>
  <c r="D149" i="1"/>
  <c r="D144" i="1" s="1"/>
  <c r="D139" i="1" s="1"/>
  <c r="C149" i="1"/>
  <c r="H148" i="1"/>
  <c r="F148" i="1"/>
  <c r="F147" i="1"/>
  <c r="H147" i="1" s="1"/>
  <c r="H145" i="1" s="1"/>
  <c r="H144" i="1" s="1"/>
  <c r="H146" i="1"/>
  <c r="F146" i="1"/>
  <c r="G145" i="1"/>
  <c r="G144" i="1" s="1"/>
  <c r="F145" i="1"/>
  <c r="E145" i="1"/>
  <c r="D145" i="1"/>
  <c r="C145" i="1"/>
  <c r="C144" i="1" s="1"/>
  <c r="F144" i="1"/>
  <c r="E144" i="1"/>
  <c r="F143" i="1"/>
  <c r="H143" i="1" s="1"/>
  <c r="H141" i="1" s="1"/>
  <c r="H140" i="1" s="1"/>
  <c r="H139" i="1" s="1"/>
  <c r="H142" i="1"/>
  <c r="F142" i="1"/>
  <c r="G141" i="1"/>
  <c r="G140" i="1" s="1"/>
  <c r="G139" i="1" s="1"/>
  <c r="F141" i="1"/>
  <c r="E141" i="1"/>
  <c r="D141" i="1"/>
  <c r="C141" i="1"/>
  <c r="C140" i="1" s="1"/>
  <c r="C139" i="1" s="1"/>
  <c r="F140" i="1"/>
  <c r="F139" i="1" s="1"/>
  <c r="E140" i="1"/>
  <c r="D140" i="1"/>
  <c r="H138" i="1"/>
  <c r="F138" i="1"/>
  <c r="F137" i="1"/>
  <c r="H137" i="1" s="1"/>
  <c r="H136" i="1" s="1"/>
  <c r="H135" i="1" s="1"/>
  <c r="G136" i="1"/>
  <c r="F136" i="1"/>
  <c r="F135" i="1" s="1"/>
  <c r="E136" i="1"/>
  <c r="E135" i="1" s="1"/>
  <c r="D136" i="1"/>
  <c r="C136" i="1"/>
  <c r="G135" i="1"/>
  <c r="D135" i="1"/>
  <c r="C135" i="1"/>
  <c r="H134" i="1"/>
  <c r="H133" i="1" s="1"/>
  <c r="F134" i="1"/>
  <c r="G133" i="1"/>
  <c r="F133" i="1"/>
  <c r="E133" i="1"/>
  <c r="D133" i="1"/>
  <c r="C133" i="1"/>
  <c r="C129" i="1" s="1"/>
  <c r="C128" i="1" s="1"/>
  <c r="H132" i="1"/>
  <c r="F132" i="1"/>
  <c r="F131" i="1"/>
  <c r="H131" i="1" s="1"/>
  <c r="H130" i="1" s="1"/>
  <c r="H129" i="1" s="1"/>
  <c r="H128" i="1" s="1"/>
  <c r="G130" i="1"/>
  <c r="F130" i="1"/>
  <c r="F129" i="1" s="1"/>
  <c r="E130" i="1"/>
  <c r="E129" i="1" s="1"/>
  <c r="D130" i="1"/>
  <c r="C130" i="1"/>
  <c r="G129" i="1"/>
  <c r="D129" i="1"/>
  <c r="D128" i="1" s="1"/>
  <c r="G128" i="1"/>
  <c r="F127" i="1"/>
  <c r="H127" i="1" s="1"/>
  <c r="H126" i="1" s="1"/>
  <c r="G126" i="1"/>
  <c r="E126" i="1"/>
  <c r="D126" i="1"/>
  <c r="C126" i="1"/>
  <c r="F125" i="1"/>
  <c r="H125" i="1" s="1"/>
  <c r="H124" i="1" s="1"/>
  <c r="G124" i="1"/>
  <c r="E124" i="1"/>
  <c r="D124" i="1"/>
  <c r="C124" i="1"/>
  <c r="F123" i="1"/>
  <c r="H123" i="1" s="1"/>
  <c r="H122" i="1"/>
  <c r="F122" i="1"/>
  <c r="F121" i="1"/>
  <c r="H121" i="1" s="1"/>
  <c r="H120" i="1"/>
  <c r="F120" i="1"/>
  <c r="G119" i="1"/>
  <c r="E119" i="1"/>
  <c r="D119" i="1"/>
  <c r="C119" i="1"/>
  <c r="H118" i="1"/>
  <c r="F118" i="1"/>
  <c r="F117" i="1"/>
  <c r="H117" i="1" s="1"/>
  <c r="H116" i="1"/>
  <c r="H115" i="1" s="1"/>
  <c r="F116" i="1"/>
  <c r="G115" i="1"/>
  <c r="E115" i="1"/>
  <c r="D115" i="1"/>
  <c r="D104" i="1" s="1"/>
  <c r="D97" i="1" s="1"/>
  <c r="C115" i="1"/>
  <c r="C104" i="1" s="1"/>
  <c r="C97" i="1" s="1"/>
  <c r="H114" i="1"/>
  <c r="F114" i="1"/>
  <c r="F113" i="1"/>
  <c r="H113" i="1" s="1"/>
  <c r="H112" i="1"/>
  <c r="F112" i="1"/>
  <c r="F111" i="1"/>
  <c r="H111" i="1" s="1"/>
  <c r="G110" i="1"/>
  <c r="E110" i="1"/>
  <c r="D110" i="1"/>
  <c r="C110" i="1"/>
  <c r="F109" i="1"/>
  <c r="H109" i="1" s="1"/>
  <c r="H108" i="1"/>
  <c r="F108" i="1"/>
  <c r="F107" i="1"/>
  <c r="H107" i="1" s="1"/>
  <c r="H106" i="1"/>
  <c r="F106" i="1"/>
  <c r="G105" i="1"/>
  <c r="G104" i="1" s="1"/>
  <c r="E105" i="1"/>
  <c r="D105" i="1"/>
  <c r="C105" i="1"/>
  <c r="E104" i="1"/>
  <c r="F103" i="1"/>
  <c r="H103" i="1" s="1"/>
  <c r="H101" i="1" s="1"/>
  <c r="H102" i="1"/>
  <c r="F102" i="1"/>
  <c r="G101" i="1"/>
  <c r="F101" i="1"/>
  <c r="E101" i="1"/>
  <c r="D101" i="1"/>
  <c r="C101" i="1"/>
  <c r="H100" i="1"/>
  <c r="F100" i="1"/>
  <c r="H99" i="1"/>
  <c r="H98" i="1" s="1"/>
  <c r="G99" i="1"/>
  <c r="G98" i="1" s="1"/>
  <c r="G97" i="1" s="1"/>
  <c r="F99" i="1"/>
  <c r="E99" i="1"/>
  <c r="D99" i="1"/>
  <c r="C99" i="1"/>
  <c r="F98" i="1"/>
  <c r="E98" i="1"/>
  <c r="E97" i="1" s="1"/>
  <c r="D98" i="1"/>
  <c r="C98" i="1"/>
  <c r="H96" i="1"/>
  <c r="H95" i="1" s="1"/>
  <c r="F96" i="1"/>
  <c r="G95" i="1"/>
  <c r="F95" i="1"/>
  <c r="E95" i="1"/>
  <c r="D95" i="1"/>
  <c r="C95" i="1"/>
  <c r="H94" i="1"/>
  <c r="H93" i="1" s="1"/>
  <c r="F94" i="1"/>
  <c r="G93" i="1"/>
  <c r="F93" i="1"/>
  <c r="E93" i="1"/>
  <c r="D93" i="1"/>
  <c r="C93" i="1"/>
  <c r="H92" i="1"/>
  <c r="F92" i="1"/>
  <c r="F91" i="1"/>
  <c r="H91" i="1" s="1"/>
  <c r="H89" i="1" s="1"/>
  <c r="H90" i="1"/>
  <c r="F90" i="1"/>
  <c r="G89" i="1"/>
  <c r="G80" i="1" s="1"/>
  <c r="G73" i="1" s="1"/>
  <c r="F89" i="1"/>
  <c r="E89" i="1"/>
  <c r="D89" i="1"/>
  <c r="C89" i="1"/>
  <c r="H88" i="1"/>
  <c r="F88" i="1"/>
  <c r="F87" i="1"/>
  <c r="H87" i="1" s="1"/>
  <c r="H86" i="1"/>
  <c r="F86" i="1"/>
  <c r="F85" i="1"/>
  <c r="H85" i="1" s="1"/>
  <c r="H84" i="1"/>
  <c r="F84" i="1"/>
  <c r="F83" i="1"/>
  <c r="H83" i="1" s="1"/>
  <c r="H82" i="1"/>
  <c r="F82" i="1"/>
  <c r="G81" i="1"/>
  <c r="E81" i="1"/>
  <c r="D81" i="1"/>
  <c r="D80" i="1" s="1"/>
  <c r="C81" i="1"/>
  <c r="C80" i="1" s="1"/>
  <c r="E80" i="1"/>
  <c r="F79" i="1"/>
  <c r="F77" i="1" s="1"/>
  <c r="H78" i="1"/>
  <c r="F78" i="1"/>
  <c r="G77" i="1"/>
  <c r="E77" i="1"/>
  <c r="D77" i="1"/>
  <c r="C77" i="1"/>
  <c r="H76" i="1"/>
  <c r="H75" i="1" s="1"/>
  <c r="F76" i="1"/>
  <c r="G75" i="1"/>
  <c r="F75" i="1"/>
  <c r="F74" i="1" s="1"/>
  <c r="E75" i="1"/>
  <c r="D75" i="1"/>
  <c r="D74" i="1" s="1"/>
  <c r="D73" i="1" s="1"/>
  <c r="C75" i="1"/>
  <c r="C74" i="1" s="1"/>
  <c r="G74" i="1"/>
  <c r="E74" i="1"/>
  <c r="E73" i="1"/>
  <c r="H72" i="1"/>
  <c r="F72" i="1"/>
  <c r="H71" i="1"/>
  <c r="G71" i="1"/>
  <c r="F71" i="1"/>
  <c r="E71" i="1"/>
  <c r="D71" i="1"/>
  <c r="C71" i="1"/>
  <c r="H70" i="1"/>
  <c r="F70" i="1"/>
  <c r="H69" i="1"/>
  <c r="H68" i="1" s="1"/>
  <c r="H67" i="1" s="1"/>
  <c r="G69" i="1"/>
  <c r="G68" i="1" s="1"/>
  <c r="G67" i="1" s="1"/>
  <c r="F69" i="1"/>
  <c r="E69" i="1"/>
  <c r="D69" i="1"/>
  <c r="C69" i="1"/>
  <c r="F68" i="1"/>
  <c r="F67" i="1" s="1"/>
  <c r="E68" i="1"/>
  <c r="E67" i="1" s="1"/>
  <c r="D68" i="1"/>
  <c r="C68" i="1"/>
  <c r="D67" i="1"/>
  <c r="C67" i="1"/>
  <c r="H66" i="1"/>
  <c r="F66" i="1"/>
  <c r="F65" i="1"/>
  <c r="H65" i="1" s="1"/>
  <c r="H64" i="1" s="1"/>
  <c r="H63" i="1" s="1"/>
  <c r="G64" i="1"/>
  <c r="F64" i="1"/>
  <c r="F63" i="1" s="1"/>
  <c r="E64" i="1"/>
  <c r="E63" i="1" s="1"/>
  <c r="D64" i="1"/>
  <c r="C64" i="1"/>
  <c r="G63" i="1"/>
  <c r="D63" i="1"/>
  <c r="C63" i="1"/>
  <c r="H62" i="1"/>
  <c r="H61" i="1" s="1"/>
  <c r="F62" i="1"/>
  <c r="G61" i="1"/>
  <c r="F61" i="1"/>
  <c r="E61" i="1"/>
  <c r="D61" i="1"/>
  <c r="C61" i="1"/>
  <c r="C49" i="1" s="1"/>
  <c r="H60" i="1"/>
  <c r="F60" i="1"/>
  <c r="F59" i="1"/>
  <c r="H59" i="1" s="1"/>
  <c r="H57" i="1" s="1"/>
  <c r="H58" i="1"/>
  <c r="F58" i="1"/>
  <c r="G57" i="1"/>
  <c r="F57" i="1"/>
  <c r="E57" i="1"/>
  <c r="D57" i="1"/>
  <c r="C57" i="1"/>
  <c r="H56" i="1"/>
  <c r="F56" i="1"/>
  <c r="F55" i="1"/>
  <c r="H55" i="1" s="1"/>
  <c r="H54" i="1"/>
  <c r="F54" i="1"/>
  <c r="F53" i="1"/>
  <c r="H53" i="1" s="1"/>
  <c r="H52" i="1" s="1"/>
  <c r="G52" i="1"/>
  <c r="E52" i="1"/>
  <c r="D52" i="1"/>
  <c r="C52" i="1"/>
  <c r="H51" i="1"/>
  <c r="H50" i="1" s="1"/>
  <c r="G50" i="1"/>
  <c r="G49" i="1" s="1"/>
  <c r="F50" i="1"/>
  <c r="E50" i="1"/>
  <c r="E49" i="1" s="1"/>
  <c r="D50" i="1"/>
  <c r="D49" i="1" s="1"/>
  <c r="C50" i="1"/>
  <c r="H48" i="1"/>
  <c r="F48" i="1"/>
  <c r="F47" i="1"/>
  <c r="F46" i="1" s="1"/>
  <c r="G46" i="1"/>
  <c r="G41" i="1" s="1"/>
  <c r="E46" i="1"/>
  <c r="D46" i="1"/>
  <c r="D41" i="1" s="1"/>
  <c r="C46" i="1"/>
  <c r="C41" i="1" s="1"/>
  <c r="F45" i="1"/>
  <c r="H45" i="1" s="1"/>
  <c r="F44" i="1"/>
  <c r="H44" i="1" s="1"/>
  <c r="F43" i="1"/>
  <c r="H43" i="1" s="1"/>
  <c r="E42" i="1"/>
  <c r="D42" i="1"/>
  <c r="C42" i="1"/>
  <c r="E41" i="1"/>
  <c r="F40" i="1"/>
  <c r="H40" i="1" s="1"/>
  <c r="H39" i="1"/>
  <c r="F39" i="1"/>
  <c r="F38" i="1"/>
  <c r="H38" i="1" s="1"/>
  <c r="H37" i="1"/>
  <c r="F37" i="1"/>
  <c r="F36" i="1"/>
  <c r="H36" i="1" s="1"/>
  <c r="G35" i="1"/>
  <c r="E35" i="1"/>
  <c r="D35" i="1"/>
  <c r="D27" i="1" s="1"/>
  <c r="D26" i="1" s="1"/>
  <c r="D171" i="1" s="1"/>
  <c r="C35" i="1"/>
  <c r="F34" i="1"/>
  <c r="H34" i="1" s="1"/>
  <c r="F33" i="1"/>
  <c r="F32" i="1"/>
  <c r="H32" i="1" s="1"/>
  <c r="H31" i="1" s="1"/>
  <c r="G31" i="1"/>
  <c r="E31" i="1"/>
  <c r="D31" i="1"/>
  <c r="C31" i="1"/>
  <c r="F30" i="1"/>
  <c r="H30" i="1" s="1"/>
  <c r="H29" i="1"/>
  <c r="H28" i="1" s="1"/>
  <c r="F29" i="1"/>
  <c r="F28" i="1" s="1"/>
  <c r="G28" i="1"/>
  <c r="E28" i="1"/>
  <c r="E27" i="1" s="1"/>
  <c r="D28" i="1"/>
  <c r="C28" i="1"/>
  <c r="C27" i="1" s="1"/>
  <c r="C26" i="1" s="1"/>
  <c r="G27" i="1"/>
  <c r="G26" i="1" s="1"/>
  <c r="F25" i="1"/>
  <c r="H25" i="1" s="1"/>
  <c r="F24" i="1"/>
  <c r="H24" i="1" s="1"/>
  <c r="H23" i="1"/>
  <c r="F23" i="1"/>
  <c r="F22" i="1" s="1"/>
  <c r="F21" i="1" s="1"/>
  <c r="G22" i="1"/>
  <c r="E22" i="1"/>
  <c r="E21" i="1" s="1"/>
  <c r="D22" i="1"/>
  <c r="C22" i="1"/>
  <c r="C21" i="1" s="1"/>
  <c r="G21" i="1"/>
  <c r="D21" i="1"/>
  <c r="F20" i="1"/>
  <c r="H20" i="1" s="1"/>
  <c r="H19" i="1"/>
  <c r="H18" i="1" s="1"/>
  <c r="F19" i="1"/>
  <c r="F18" i="1" s="1"/>
  <c r="G18" i="1"/>
  <c r="E18" i="1"/>
  <c r="D18" i="1"/>
  <c r="C18" i="1"/>
  <c r="H17" i="1"/>
  <c r="F17" i="1"/>
  <c r="F16" i="1"/>
  <c r="H16" i="1" s="1"/>
  <c r="F15" i="1"/>
  <c r="H15" i="1" s="1"/>
  <c r="F14" i="1"/>
  <c r="H14" i="1" s="1"/>
  <c r="H13" i="1"/>
  <c r="H12" i="1" s="1"/>
  <c r="H11" i="1" s="1"/>
  <c r="F13" i="1"/>
  <c r="F12" i="1" s="1"/>
  <c r="F11" i="1" s="1"/>
  <c r="F10" i="1" s="1"/>
  <c r="G12" i="1"/>
  <c r="E12" i="1"/>
  <c r="E11" i="1" s="1"/>
  <c r="D12" i="1"/>
  <c r="C12" i="1"/>
  <c r="C11" i="1" s="1"/>
  <c r="G11" i="1"/>
  <c r="D11" i="1"/>
  <c r="G10" i="1"/>
  <c r="D10" i="1"/>
  <c r="H77" i="1" l="1"/>
  <c r="H74" i="1" s="1"/>
  <c r="H73" i="1" s="1"/>
  <c r="H22" i="1"/>
  <c r="H21" i="1" s="1"/>
  <c r="H10" i="1" s="1"/>
  <c r="H49" i="1"/>
  <c r="C73" i="1"/>
  <c r="H105" i="1"/>
  <c r="H110" i="1"/>
  <c r="E128" i="1"/>
  <c r="C10" i="1"/>
  <c r="C171" i="1" s="1"/>
  <c r="E10" i="1"/>
  <c r="H27" i="1"/>
  <c r="F128" i="1"/>
  <c r="E139" i="1"/>
  <c r="H81" i="1"/>
  <c r="H80" i="1" s="1"/>
  <c r="E26" i="1"/>
  <c r="H35" i="1"/>
  <c r="H119" i="1"/>
  <c r="F52" i="1"/>
  <c r="F49" i="1" s="1"/>
  <c r="H79" i="1"/>
  <c r="F81" i="1"/>
  <c r="F80" i="1" s="1"/>
  <c r="F73" i="1" s="1"/>
  <c r="F35" i="1"/>
  <c r="F115" i="1"/>
  <c r="F110" i="1"/>
  <c r="F124" i="1"/>
  <c r="F126" i="1"/>
  <c r="F31" i="1"/>
  <c r="F27" i="1" s="1"/>
  <c r="H47" i="1"/>
  <c r="H46" i="1" s="1"/>
  <c r="F42" i="1"/>
  <c r="F105" i="1"/>
  <c r="F119" i="1"/>
  <c r="F26" i="1" l="1"/>
  <c r="E171" i="1"/>
  <c r="F104" i="1"/>
  <c r="F97" i="1" s="1"/>
  <c r="H42" i="1"/>
  <c r="H41" i="1" s="1"/>
  <c r="H26" i="1" s="1"/>
  <c r="F41" i="1"/>
  <c r="H104" i="1"/>
  <c r="H97" i="1" s="1"/>
  <c r="I10" i="1" l="1"/>
  <c r="F171" i="1"/>
</calcChain>
</file>

<file path=xl/sharedStrings.xml><?xml version="1.0" encoding="utf-8"?>
<sst xmlns="http://schemas.openxmlformats.org/spreadsheetml/2006/main" count="315" uniqueCount="295">
  <si>
    <t>MINISTERIO DE HACIENDA Y CREDITO PUBLICO</t>
  </si>
  <si>
    <t>DIRECCION GENERAL DE CREDITO PUBLICO Y TESORO NACIONAL</t>
  </si>
  <si>
    <t>ENTIDAD PUBLICA:       DEUDA PUBLICA NACIONAL</t>
  </si>
  <si>
    <t>CODIGO ENTIDAD:        923272395</t>
  </si>
  <si>
    <t>INFORME DE SALDOS Y MOVIMIENTOS  TRIMESTRE ENERO 1  A MARZO 31  DE 2017</t>
  </si>
  <si>
    <t>Codigo</t>
  </si>
  <si>
    <t>Descripcion</t>
  </si>
  <si>
    <t xml:space="preserve">Saldo Inicial </t>
  </si>
  <si>
    <t xml:space="preserve">Movimientos Debito </t>
  </si>
  <si>
    <t xml:space="preserve">Movimientos Credito </t>
  </si>
  <si>
    <t>Saldo Final</t>
  </si>
  <si>
    <t xml:space="preserve">Corriente </t>
  </si>
  <si>
    <t>No Corriente</t>
  </si>
  <si>
    <t>1</t>
  </si>
  <si>
    <t>ACTIVOS</t>
  </si>
  <si>
    <t>1.4</t>
  </si>
  <si>
    <t>DEUDORES</t>
  </si>
  <si>
    <t>1.4.16</t>
  </si>
  <si>
    <t>PRESTAMOS GUBERNAMENTALES OTORGADOS</t>
  </si>
  <si>
    <t>1.4.16.01</t>
  </si>
  <si>
    <t>Creditos Transitorios</t>
  </si>
  <si>
    <t>1.4.16.44</t>
  </si>
  <si>
    <t>Creditos Presupuestarios al Gobierno General</t>
  </si>
  <si>
    <t>1.4.16.45</t>
  </si>
  <si>
    <t>Creditos Presupuestarios a las Empresas no Financieras</t>
  </si>
  <si>
    <t>1.4.16.46</t>
  </si>
  <si>
    <t>Préstamos Concedidos al Gobierno General</t>
  </si>
  <si>
    <t>1.4.16.47</t>
  </si>
  <si>
    <t>Prestamos Concedidos a las Empresas no Financieras</t>
  </si>
  <si>
    <t>1.4.70</t>
  </si>
  <si>
    <t>OTROS DEUDORES</t>
  </si>
  <si>
    <t>1.4.70.68</t>
  </si>
  <si>
    <t>Intereses Prestamos Gubernamentales Concedidos</t>
  </si>
  <si>
    <t>1.4.70.90</t>
  </si>
  <si>
    <t>Otros Deudores</t>
  </si>
  <si>
    <t>1.9</t>
  </si>
  <si>
    <t>OTROS ACTIVOS</t>
  </si>
  <si>
    <t>1.9.10</t>
  </si>
  <si>
    <t>CARGOS DIFERIDOS</t>
  </si>
  <si>
    <t>1.9.10.30</t>
  </si>
  <si>
    <t>Descuento en Bonos y Titulos de Deuda Publica Interna de Corto Plazo</t>
  </si>
  <si>
    <t>1.9.10.31</t>
  </si>
  <si>
    <t>Descuento en Bonos y Titulos de Deuda Publica Interna de Largo Plazo</t>
  </si>
  <si>
    <t>1.9.10.33</t>
  </si>
  <si>
    <t>Descuento en Bonos y Titulos de Deuda Publica Externa de Largo Plazo</t>
  </si>
  <si>
    <t>2</t>
  </si>
  <si>
    <t>PASIVOS</t>
  </si>
  <si>
    <t>2.2</t>
  </si>
  <si>
    <t>OPERACIONES DE CREDITO PUBLICO Y FINANCIAMIENTO CON BANCA CENTRAL</t>
  </si>
  <si>
    <t>2.2.03</t>
  </si>
  <si>
    <t>OPERACIONES DE CREDITO PUBLICO INTERNAS DE CORTO PLAZO</t>
  </si>
  <si>
    <t>2.2.03.31</t>
  </si>
  <si>
    <t>Prestamos Banca Comercial</t>
  </si>
  <si>
    <t>2.2.03.36</t>
  </si>
  <si>
    <t>Bonos y Titulos Emitidos</t>
  </si>
  <si>
    <t>2.2.08</t>
  </si>
  <si>
    <t>OPERACIONES DE CREDITO PUBLICO INTERNAS DE LARGO PLAZO</t>
  </si>
  <si>
    <t>2.2.08.30</t>
  </si>
  <si>
    <t>2.2.08.35</t>
  </si>
  <si>
    <t>Titulos Tes</t>
  </si>
  <si>
    <t>2.2.08.36</t>
  </si>
  <si>
    <t>Otros Bonos y Titulos Emitidos</t>
  </si>
  <si>
    <t>2.2.13</t>
  </si>
  <si>
    <t>OPERACIONES DE CREDITO PUBLICO EXTERNAS DE LARGO PLAZO</t>
  </si>
  <si>
    <t>2.2.13.02</t>
  </si>
  <si>
    <t>Prestamos Banca Multilateral</t>
  </si>
  <si>
    <t>2.2.13.03</t>
  </si>
  <si>
    <t>Prestamos Banca de Fomento</t>
  </si>
  <si>
    <t>2.2.13.04</t>
  </si>
  <si>
    <t>Préstamos de Gobiernos</t>
  </si>
  <si>
    <t>2.2.13.07</t>
  </si>
  <si>
    <t>Otros bonos y Titulos Emitidos</t>
  </si>
  <si>
    <t>2.2.13.08</t>
  </si>
  <si>
    <t>Cuenta Especial de Deuda Externa-CEDE</t>
  </si>
  <si>
    <t>2.3</t>
  </si>
  <si>
    <t>OPERACIONES DE FINANCIAMIENTO E INSTRUMENTOS DERIVADOS</t>
  </si>
  <si>
    <t>2.3.06</t>
  </si>
  <si>
    <t>OPERACIONES DE FINANCIAMIENTO INTERNAS DE CORTO PLAZO</t>
  </si>
  <si>
    <t>2.3.06.07</t>
  </si>
  <si>
    <t>Prestamos de Banca Comercial</t>
  </si>
  <si>
    <t>2.3.06.14</t>
  </si>
  <si>
    <t>Prestamos de Otras Entidades</t>
  </si>
  <si>
    <t>2.3.06.16</t>
  </si>
  <si>
    <t>2.3.11</t>
  </si>
  <si>
    <t>INSTRUMENTOS DERIVADOS CON FINES DE COBERTURA DE OPERACIONES DE CREDITO PUBLICO</t>
  </si>
  <si>
    <t>2.3.11.01</t>
  </si>
  <si>
    <t>Derechos en Contratos Derivados (db)</t>
  </si>
  <si>
    <t>2.3.11.02</t>
  </si>
  <si>
    <t>Obligaciones en Contratos Derivados</t>
  </si>
  <si>
    <t>2.4</t>
  </si>
  <si>
    <t>CUENTAS POR PAGAR</t>
  </si>
  <si>
    <t>2.4.01</t>
  </si>
  <si>
    <t>ADQUISICION DE BIENES Y SERVICIOS NACIONALES</t>
  </si>
  <si>
    <t>2.4.01.02</t>
  </si>
  <si>
    <t>Proyectos de Inversion</t>
  </si>
  <si>
    <t>2.4.22</t>
  </si>
  <si>
    <t>INTERESES POR PAGAR</t>
  </si>
  <si>
    <t>2.4.22.01</t>
  </si>
  <si>
    <t>Operaciones de Credito Publico Internas de Corto Plazo</t>
  </si>
  <si>
    <t>2.4.22.02</t>
  </si>
  <si>
    <t>Operaciones de Credito Publico Internas de Largo Plazo</t>
  </si>
  <si>
    <t>2.4.22.04</t>
  </si>
  <si>
    <t>Operaciones de Credito Publico Externas de Largo Plazo</t>
  </si>
  <si>
    <t>2.4.22.06</t>
  </si>
  <si>
    <t>Operaciones de Financiamiento Internas de Corto Plazo</t>
  </si>
  <si>
    <t>2.4.23</t>
  </si>
  <si>
    <t>COMISIONES POR PAGAR</t>
  </si>
  <si>
    <t>2.4.23.01</t>
  </si>
  <si>
    <t>2.4.23.02</t>
  </si>
  <si>
    <t>2.4.23.04</t>
  </si>
  <si>
    <t>2.4.25</t>
  </si>
  <si>
    <t>ACREEDORES</t>
  </si>
  <si>
    <t>2.4.25.13</t>
  </si>
  <si>
    <t>Saldos a Favor de Beneficiarios</t>
  </si>
  <si>
    <t>2.9</t>
  </si>
  <si>
    <t>OTROS PASIVOS</t>
  </si>
  <si>
    <t>2.9.15</t>
  </si>
  <si>
    <t>CREDITOS DIFERIDOS</t>
  </si>
  <si>
    <t>2.9.15.14</t>
  </si>
  <si>
    <t>Prima de Bonos y Titulos de Deuda Publica Interna de Largo Plazo</t>
  </si>
  <si>
    <t>2.9.15.16</t>
  </si>
  <si>
    <t>Prima de Bonos y Titulos de Deuda Publica Externa de Largo Plazo</t>
  </si>
  <si>
    <t>3</t>
  </si>
  <si>
    <t>PATRIMONIO</t>
  </si>
  <si>
    <t>3.1</t>
  </si>
  <si>
    <t>HACIENDA PUBLICA</t>
  </si>
  <si>
    <t>3.1.05</t>
  </si>
  <si>
    <t>CAPITAL FISCAL</t>
  </si>
  <si>
    <t>3.1.05.01</t>
  </si>
  <si>
    <t>Nacion</t>
  </si>
  <si>
    <t>3.1.10</t>
  </si>
  <si>
    <t>RESULTADO DEL EJERCICIO</t>
  </si>
  <si>
    <t>3.1.10.02</t>
  </si>
  <si>
    <t>Deficit del Ejercicio</t>
  </si>
  <si>
    <t>4</t>
  </si>
  <si>
    <t>INGRESOS</t>
  </si>
  <si>
    <t>4.7</t>
  </si>
  <si>
    <t>OPERACIONES INTERINSTITUCIONALES</t>
  </si>
  <si>
    <t>4.7.05</t>
  </si>
  <si>
    <t>FONDOS RECIBIDOS</t>
  </si>
  <si>
    <t>4.7.05.09</t>
  </si>
  <si>
    <t>Servicio de la Deuda</t>
  </si>
  <si>
    <t>4.7.22</t>
  </si>
  <si>
    <t>OPERACIONES SIN FLUJO DE EFECTIVO</t>
  </si>
  <si>
    <t>4.7.22.10</t>
  </si>
  <si>
    <t>Pago de Obligaciones con Títulos</t>
  </si>
  <si>
    <t>4.7.22.90</t>
  </si>
  <si>
    <t>Otras Operaciones sin Flujo de Efectivo</t>
  </si>
  <si>
    <t>4.8</t>
  </si>
  <si>
    <t>OTROS INGRESOS</t>
  </si>
  <si>
    <t>4.8.05</t>
  </si>
  <si>
    <t>FINANCIEROS</t>
  </si>
  <si>
    <t>4.8.05.04</t>
  </si>
  <si>
    <t>Intereses de Deudores</t>
  </si>
  <si>
    <t>4.8.05.13</t>
  </si>
  <si>
    <t>Intereses de Mora</t>
  </si>
  <si>
    <t>4.8.05.31</t>
  </si>
  <si>
    <t>Prima Amortizada de Bonos y Títulos de Deuda Pública Interna de Largo Plazo</t>
  </si>
  <si>
    <t>4.8.05.32</t>
  </si>
  <si>
    <t>Prima Amortizada de Bonos y Títulos de Deuda Pública Externa de Largo Plazo</t>
  </si>
  <si>
    <t>4.8.05.79</t>
  </si>
  <si>
    <t>Intereses Préstamos Gubernamentales Concedidos</t>
  </si>
  <si>
    <t>4.8.05.80</t>
  </si>
  <si>
    <t>Utilidad en la Valoración de Derivados</t>
  </si>
  <si>
    <t>4.8.05.90</t>
  </si>
  <si>
    <t>Otros Ingresos Financieros</t>
  </si>
  <si>
    <t>4.8.06</t>
  </si>
  <si>
    <t>AJUSTE POR DIFERENCIA EN CAMBIO</t>
  </si>
  <si>
    <t>4.8.06.02</t>
  </si>
  <si>
    <t>Deudores</t>
  </si>
  <si>
    <t>4.8.06.38</t>
  </si>
  <si>
    <t>Operaciones de Crédito Público Internas de Largo Plazo</t>
  </si>
  <si>
    <t>4.8.06.40</t>
  </si>
  <si>
    <t>Operaciones de Crédito Público Externas de Largo Plazo</t>
  </si>
  <si>
    <t>4.8.10</t>
  </si>
  <si>
    <t>EXTRAORDINARIOS</t>
  </si>
  <si>
    <t>4.8.10.08</t>
  </si>
  <si>
    <t>Recuperaciones</t>
  </si>
  <si>
    <t>4.8.15</t>
  </si>
  <si>
    <t>AJUSTE DE EJERCICIOS ANTERIORES</t>
  </si>
  <si>
    <t>4.8.15.59</t>
  </si>
  <si>
    <t>Otros Ingresos</t>
  </si>
  <si>
    <t>5</t>
  </si>
  <si>
    <t>GASTOS</t>
  </si>
  <si>
    <t>5.7</t>
  </si>
  <si>
    <t>5.7.20</t>
  </si>
  <si>
    <t>OPERACIONES DE ENLACE</t>
  </si>
  <si>
    <t>5.7.20.80</t>
  </si>
  <si>
    <t>Recaudos</t>
  </si>
  <si>
    <t>5.7.22</t>
  </si>
  <si>
    <t>5.7.22.10</t>
  </si>
  <si>
    <t>Pago de Obligaciones con Titulos</t>
  </si>
  <si>
    <t>5.7.22.90</t>
  </si>
  <si>
    <t>5.8</t>
  </si>
  <si>
    <t>OTROS GASTOS</t>
  </si>
  <si>
    <t>5.8.01</t>
  </si>
  <si>
    <t>INTERESES</t>
  </si>
  <si>
    <t>5.8.01.34</t>
  </si>
  <si>
    <t>5.8.01.35</t>
  </si>
  <si>
    <t>5.8.01.37</t>
  </si>
  <si>
    <t>5.8.01.39</t>
  </si>
  <si>
    <t>5.8.02</t>
  </si>
  <si>
    <t>COMISIONES</t>
  </si>
  <si>
    <t>5.8.02.27</t>
  </si>
  <si>
    <t>5.8.02.28</t>
  </si>
  <si>
    <t>5.8.02.30</t>
  </si>
  <si>
    <t>5.8.02.38</t>
  </si>
  <si>
    <t>Comisiones y Otros Gastos Bancarios</t>
  </si>
  <si>
    <t>5.8.03</t>
  </si>
  <si>
    <t>5.8.03.02</t>
  </si>
  <si>
    <t>5.8.03.38</t>
  </si>
  <si>
    <t>Operaciones de credito publico internas de largo plazo</t>
  </si>
  <si>
    <t>5.8.03.40</t>
  </si>
  <si>
    <t>Operaciones de credito publico externas de largo plazo</t>
  </si>
  <si>
    <t>5.8.05</t>
  </si>
  <si>
    <t>5.8.05.30</t>
  </si>
  <si>
    <t>Descuento Amortizado de Bonos y Titulos de Deuda Publica Interna de Largo Plazo</t>
  </si>
  <si>
    <t>5.8.05.31</t>
  </si>
  <si>
    <t>Descuento Amortizado de Bonos y Titulos de Deuda Publica Externa de Largo Plazo</t>
  </si>
  <si>
    <t>5.8.05.32</t>
  </si>
  <si>
    <t>Descuento Amortizado de Bonos y Titulos de Deuda Publica Interna de Corto Plazo</t>
  </si>
  <si>
    <t>5.8.05.65</t>
  </si>
  <si>
    <t>Perdida en la Valoracion de Derivados</t>
  </si>
  <si>
    <t>5.8.08</t>
  </si>
  <si>
    <t>OTROS GASTOS ORDINARIOS</t>
  </si>
  <si>
    <t>5.8.08.10</t>
  </si>
  <si>
    <t>Cofinanciacion Sistema de Transporte Masivo de Pasajeros</t>
  </si>
  <si>
    <t>5.8.10</t>
  </si>
  <si>
    <t>5.8.10.90</t>
  </si>
  <si>
    <t>Otras Gastos Extraordinarias</t>
  </si>
  <si>
    <t>8</t>
  </si>
  <si>
    <t>CUENTAS DE ORDEN DEUDORAS</t>
  </si>
  <si>
    <t>8.1</t>
  </si>
  <si>
    <t>DERECHOS CONTINGENTES</t>
  </si>
  <si>
    <t>8.1.24</t>
  </si>
  <si>
    <t>CONTRAGARANTIAS RECIBIDAS</t>
  </si>
  <si>
    <t>8.1.24.13</t>
  </si>
  <si>
    <t>Gobierno General</t>
  </si>
  <si>
    <t>8.1.24.14</t>
  </si>
  <si>
    <t>Empresas</t>
  </si>
  <si>
    <t>8.1.90</t>
  </si>
  <si>
    <t>OTROS DERECHOS CONTINGENTES</t>
  </si>
  <si>
    <t>8.1.90.90</t>
  </si>
  <si>
    <t>Otros Derechos Contingentes</t>
  </si>
  <si>
    <t>8.9</t>
  </si>
  <si>
    <t>DEUDORAS POR CONTRA (CR)</t>
  </si>
  <si>
    <t>8.9.05</t>
  </si>
  <si>
    <t>DERECHOS CONTINGENTES POR CONTRA (CR)</t>
  </si>
  <si>
    <t>8.9.05.08</t>
  </si>
  <si>
    <t>Contragarantias Recibidas</t>
  </si>
  <si>
    <t>8.9.05.90</t>
  </si>
  <si>
    <t>9</t>
  </si>
  <si>
    <t>CUENTAS DE ORDEN ACREEDORAS</t>
  </si>
  <si>
    <t>9.1</t>
  </si>
  <si>
    <t>RESPONSABILIDADES CONTINGENTES</t>
  </si>
  <si>
    <t>9.1.25</t>
  </si>
  <si>
    <t>DEUDA GARANTIZADA</t>
  </si>
  <si>
    <t>9.1.25.28</t>
  </si>
  <si>
    <t>Al Gobierno General</t>
  </si>
  <si>
    <t>9.1.25.29</t>
  </si>
  <si>
    <t>A las Empresas</t>
  </si>
  <si>
    <t>9.3</t>
  </si>
  <si>
    <t>ACREEDORAS DE CONTROL</t>
  </si>
  <si>
    <t>9.3.50</t>
  </si>
  <si>
    <t>PRESTAMOS POR RECIBIR</t>
  </si>
  <si>
    <t>9.3.50.02</t>
  </si>
  <si>
    <t>Banca Multilateral</t>
  </si>
  <si>
    <t>9.3.50.03</t>
  </si>
  <si>
    <t>Banca de Fomento</t>
  </si>
  <si>
    <t>9.3.50.90</t>
  </si>
  <si>
    <t>Otros Emprestitos por Recibir</t>
  </si>
  <si>
    <t>9.3.90</t>
  </si>
  <si>
    <t>OTRAS CUENTAS ACREEDORAS DE CONTROL</t>
  </si>
  <si>
    <t>9.3.90.04</t>
  </si>
  <si>
    <t>Pasivos Cancelados por Prescripcion</t>
  </si>
  <si>
    <t>9.9</t>
  </si>
  <si>
    <t>ACREEDORAS POR CONTRA (DB)</t>
  </si>
  <si>
    <t>9.9.05</t>
  </si>
  <si>
    <t>RESPONSABILIDADES CONTINGENTES POR CONTRA (DB)</t>
  </si>
  <si>
    <t>9.9.05.06</t>
  </si>
  <si>
    <t>Deuda Garantizada</t>
  </si>
  <si>
    <t>9.9.15</t>
  </si>
  <si>
    <t>ACREEDORAS DE CONTROL POR CONTRA (DB)</t>
  </si>
  <si>
    <t>9.9.15.07</t>
  </si>
  <si>
    <t>Prestamos por Recibir</t>
  </si>
  <si>
    <t>9.9.15.90</t>
  </si>
  <si>
    <t>Otras Cuentas Acreedoras de Control</t>
  </si>
  <si>
    <t>MAURICIO CÁRDENAS SANTAMARÍA</t>
  </si>
  <si>
    <t>ANA MILENA LOPEZ ROCHA</t>
  </si>
  <si>
    <t xml:space="preserve"> Ministro de Hacienda y Credito Público</t>
  </si>
  <si>
    <t>Directora General de Crédito Público y Tesoro Nacional</t>
  </si>
  <si>
    <t>JORGE ALBERTO CALDERON CÁRDENAS</t>
  </si>
  <si>
    <t>LUIS ALFONSO DIAZ AMOROCHO</t>
  </si>
  <si>
    <t>Subdirector de Operaciones</t>
  </si>
  <si>
    <t>Coordinador Grupo Registro Contable DTN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</si>
</sst>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(* #,##0.00_);_(* \(#,##0.00\);_(* &quot;-&quot;??_);_(@_)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48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4" xfId="0" applyFont="1" applyBorder="1" applyAlignment="1">
      <alignment horizontal="centerContinuous" vertical="center"/>
    </xf>
    <xf numFmtId="0" fontId="2" fillId="0" borderId="0" xfId="0" applyFont="1" applyBorder="1" applyAlignment="1">
      <alignment horizontal="centerContinuous" vertical="center"/>
    </xf>
    <xf numFmtId="0" fontId="0" fillId="0" borderId="0" xfId="0" applyFont="1" applyFill="1" applyBorder="1"/>
    <xf numFmtId="0" fontId="0" fillId="0" borderId="0" xfId="0" applyFont="1" applyBorder="1"/>
    <xf numFmtId="0" fontId="0" fillId="0" borderId="5" xfId="0" applyFont="1" applyBorder="1"/>
    <xf numFmtId="0" fontId="0" fillId="0" borderId="4" xfId="0" applyFont="1" applyBorder="1"/>
    <xf numFmtId="0" fontId="0" fillId="0" borderId="0" xfId="0" applyFont="1" applyBorder="1" applyAlignment="1"/>
    <xf numFmtId="0" fontId="2" fillId="2" borderId="6" xfId="0" applyFont="1" applyFill="1" applyBorder="1" applyAlignment="1">
      <alignment horizontal="center" wrapText="1"/>
    </xf>
    <xf numFmtId="0" fontId="2" fillId="2" borderId="7" xfId="0" applyFont="1" applyFill="1" applyBorder="1" applyAlignment="1">
      <alignment horizontal="center" wrapText="1"/>
    </xf>
    <xf numFmtId="0" fontId="2" fillId="2" borderId="8" xfId="0" applyFont="1" applyFill="1" applyBorder="1" applyAlignment="1">
      <alignment horizontal="center" wrapText="1"/>
    </xf>
    <xf numFmtId="49" fontId="3" fillId="0" borderId="9" xfId="0" applyNumberFormat="1" applyFont="1" applyBorder="1" applyAlignment="1">
      <alignment wrapText="1"/>
    </xf>
    <xf numFmtId="49" fontId="3" fillId="0" borderId="10" xfId="0" applyNumberFormat="1" applyFont="1" applyBorder="1" applyAlignment="1">
      <alignment wrapText="1"/>
    </xf>
    <xf numFmtId="3" fontId="3" fillId="0" borderId="10" xfId="1" applyNumberFormat="1" applyFont="1" applyFill="1" applyBorder="1"/>
    <xf numFmtId="3" fontId="3" fillId="0" borderId="10" xfId="1" applyNumberFormat="1" applyFont="1" applyBorder="1"/>
    <xf numFmtId="3" fontId="3" fillId="0" borderId="11" xfId="1" applyNumberFormat="1" applyFont="1" applyBorder="1"/>
    <xf numFmtId="4" fontId="0" fillId="0" borderId="0" xfId="0" applyNumberFormat="1"/>
    <xf numFmtId="49" fontId="4" fillId="0" borderId="9" xfId="0" applyNumberFormat="1" applyFont="1" applyBorder="1" applyAlignment="1">
      <alignment wrapText="1"/>
    </xf>
    <xf numFmtId="49" fontId="4" fillId="0" borderId="10" xfId="0" applyNumberFormat="1" applyFont="1" applyBorder="1" applyAlignment="1">
      <alignment wrapText="1"/>
    </xf>
    <xf numFmtId="3" fontId="4" fillId="0" borderId="10" xfId="0" applyNumberFormat="1" applyFont="1" applyFill="1" applyBorder="1"/>
    <xf numFmtId="3" fontId="4" fillId="0" borderId="10" xfId="0" applyNumberFormat="1" applyFont="1" applyBorder="1"/>
    <xf numFmtId="3" fontId="4" fillId="0" borderId="11" xfId="0" applyNumberFormat="1" applyFont="1" applyBorder="1"/>
    <xf numFmtId="3" fontId="3" fillId="0" borderId="11" xfId="1" applyNumberFormat="1" applyFont="1" applyFill="1" applyBorder="1"/>
    <xf numFmtId="3" fontId="3" fillId="0" borderId="10" xfId="0" applyNumberFormat="1" applyFont="1" applyFill="1" applyBorder="1"/>
    <xf numFmtId="3" fontId="3" fillId="0" borderId="10" xfId="0" applyNumberFormat="1" applyFont="1" applyBorder="1"/>
    <xf numFmtId="3" fontId="3" fillId="0" borderId="11" xfId="0" applyNumberFormat="1" applyFont="1" applyBorder="1"/>
    <xf numFmtId="3" fontId="4" fillId="0" borderId="11" xfId="0" applyNumberFormat="1" applyFont="1" applyFill="1" applyBorder="1"/>
    <xf numFmtId="3" fontId="3" fillId="0" borderId="11" xfId="0" applyNumberFormat="1" applyFont="1" applyFill="1" applyBorder="1"/>
    <xf numFmtId="3" fontId="0" fillId="0" borderId="0" xfId="0" applyNumberFormat="1"/>
    <xf numFmtId="0" fontId="0" fillId="0" borderId="1" xfId="0" applyFont="1" applyBorder="1"/>
    <xf numFmtId="0" fontId="0" fillId="0" borderId="2" xfId="0" applyFont="1" applyBorder="1"/>
    <xf numFmtId="0" fontId="0" fillId="0" borderId="3" xfId="0" applyFont="1" applyBorder="1"/>
    <xf numFmtId="0" fontId="2" fillId="0" borderId="0" xfId="0" applyFont="1" applyBorder="1" applyAlignment="1">
      <alignment horizontal="center"/>
    </xf>
    <xf numFmtId="0" fontId="5" fillId="0" borderId="0" xfId="0" applyFont="1" applyBorder="1" applyAlignment="1"/>
    <xf numFmtId="0" fontId="5" fillId="0" borderId="0" xfId="0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3" fontId="5" fillId="0" borderId="0" xfId="0" applyNumberFormat="1" applyFont="1" applyBorder="1" applyAlignment="1">
      <alignment horizontal="center"/>
    </xf>
    <xf numFmtId="0" fontId="0" fillId="0" borderId="12" xfId="0" applyFont="1" applyBorder="1"/>
    <xf numFmtId="0" fontId="0" fillId="0" borderId="13" xfId="0" applyFont="1" applyBorder="1"/>
    <xf numFmtId="0" fontId="0" fillId="0" borderId="14" xfId="0" applyFont="1" applyBorder="1"/>
    <xf numFmtId="4" fontId="0" fillId="0" borderId="0" xfId="0" applyNumberFormat="1" applyFill="1"/>
    <xf numFmtId="0" fontId="0" fillId="0" borderId="0" xfId="0" applyFill="1"/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71"/>
  <sheetViews>
    <sheetView tabSelected="1" topLeftCell="A7" workbookViewId="0">
      <selection activeCell="G33" sqref="G33"/>
    </sheetView>
  </sheetViews>
  <sheetFormatPr baseColWidth="10" defaultRowHeight="15" x14ac:dyDescent="0.25"/>
  <cols>
    <col min="1" max="1" width="10.140625" customWidth="1"/>
    <col min="2" max="2" width="59.7109375" customWidth="1"/>
    <col min="3" max="3" width="18.85546875" style="47" customWidth="1"/>
    <col min="4" max="5" width="21" style="47" bestFit="1" customWidth="1"/>
    <col min="6" max="6" width="19.140625" style="47" bestFit="1" customWidth="1"/>
    <col min="7" max="7" width="18.42578125" customWidth="1"/>
    <col min="8" max="8" width="19.140625" bestFit="1" customWidth="1"/>
    <col min="9" max="9" width="4.5703125" bestFit="1" customWidth="1"/>
    <col min="10" max="10" width="17.42578125" bestFit="1" customWidth="1"/>
  </cols>
  <sheetData>
    <row r="1" spans="1:9" x14ac:dyDescent="0.25">
      <c r="A1" s="1" t="s">
        <v>0</v>
      </c>
      <c r="B1" s="2"/>
      <c r="C1" s="2"/>
      <c r="D1" s="2"/>
      <c r="E1" s="2"/>
      <c r="F1" s="2"/>
      <c r="G1" s="2"/>
      <c r="H1" s="3"/>
    </row>
    <row r="2" spans="1:9" x14ac:dyDescent="0.25">
      <c r="A2" s="4" t="s">
        <v>1</v>
      </c>
      <c r="B2" s="5"/>
      <c r="C2" s="5"/>
      <c r="D2" s="5"/>
      <c r="E2" s="5"/>
      <c r="F2" s="5"/>
      <c r="G2" s="5"/>
      <c r="H2" s="6"/>
    </row>
    <row r="3" spans="1:9" x14ac:dyDescent="0.25">
      <c r="A3" s="7"/>
      <c r="B3" s="8"/>
      <c r="C3" s="9"/>
      <c r="D3" s="9"/>
      <c r="E3" s="9"/>
      <c r="F3" s="9"/>
      <c r="G3" s="10"/>
      <c r="H3" s="11"/>
    </row>
    <row r="4" spans="1:9" x14ac:dyDescent="0.25">
      <c r="A4" s="4" t="s">
        <v>2</v>
      </c>
      <c r="B4" s="5"/>
      <c r="C4" s="5"/>
      <c r="D4" s="5"/>
      <c r="E4" s="5"/>
      <c r="F4" s="5"/>
      <c r="G4" s="5"/>
      <c r="H4" s="6"/>
    </row>
    <row r="5" spans="1:9" x14ac:dyDescent="0.25">
      <c r="A5" s="4" t="s">
        <v>3</v>
      </c>
      <c r="B5" s="5"/>
      <c r="C5" s="5"/>
      <c r="D5" s="5"/>
      <c r="E5" s="5"/>
      <c r="F5" s="5"/>
      <c r="G5" s="5"/>
      <c r="H5" s="6"/>
    </row>
    <row r="6" spans="1:9" x14ac:dyDescent="0.25">
      <c r="A6" s="12"/>
      <c r="B6" s="13"/>
      <c r="C6" s="9"/>
      <c r="D6" s="9"/>
      <c r="E6" s="9"/>
      <c r="F6" s="9"/>
      <c r="G6" s="10"/>
      <c r="H6" s="11"/>
    </row>
    <row r="7" spans="1:9" x14ac:dyDescent="0.25">
      <c r="A7" s="4" t="s">
        <v>4</v>
      </c>
      <c r="B7" s="5"/>
      <c r="C7" s="5"/>
      <c r="D7" s="5"/>
      <c r="E7" s="5"/>
      <c r="F7" s="5"/>
      <c r="G7" s="5"/>
      <c r="H7" s="6"/>
    </row>
    <row r="8" spans="1:9" ht="15.75" thickBot="1" x14ac:dyDescent="0.3">
      <c r="A8" s="12"/>
      <c r="B8" s="13"/>
      <c r="C8" s="9"/>
      <c r="D8" s="9"/>
      <c r="E8" s="9"/>
      <c r="F8" s="9"/>
      <c r="G8" s="10"/>
      <c r="H8" s="11"/>
    </row>
    <row r="9" spans="1:9" x14ac:dyDescent="0.25">
      <c r="A9" s="14" t="s">
        <v>5</v>
      </c>
      <c r="B9" s="15" t="s">
        <v>6</v>
      </c>
      <c r="C9" s="15" t="s">
        <v>7</v>
      </c>
      <c r="D9" s="15" t="s">
        <v>8</v>
      </c>
      <c r="E9" s="15" t="s">
        <v>9</v>
      </c>
      <c r="F9" s="15" t="s">
        <v>10</v>
      </c>
      <c r="G9" s="15" t="s">
        <v>11</v>
      </c>
      <c r="H9" s="16" t="s">
        <v>12</v>
      </c>
    </row>
    <row r="10" spans="1:9" x14ac:dyDescent="0.25">
      <c r="A10" s="17" t="s">
        <v>13</v>
      </c>
      <c r="B10" s="18" t="s">
        <v>14</v>
      </c>
      <c r="C10" s="19">
        <f t="shared" ref="C10:H10" si="0">C11+C21</f>
        <v>18232455244902</v>
      </c>
      <c r="D10" s="19">
        <f t="shared" si="0"/>
        <v>7711349009218</v>
      </c>
      <c r="E10" s="19">
        <f t="shared" si="0"/>
        <v>7507050429935</v>
      </c>
      <c r="F10" s="19">
        <f t="shared" si="0"/>
        <v>18436753824185</v>
      </c>
      <c r="G10" s="20">
        <f t="shared" si="0"/>
        <v>1841636407375</v>
      </c>
      <c r="H10" s="21">
        <f t="shared" si="0"/>
        <v>16595117416810</v>
      </c>
      <c r="I10" s="22">
        <f>F10-F26-F67-F73+F97</f>
        <v>0</v>
      </c>
    </row>
    <row r="11" spans="1:9" x14ac:dyDescent="0.25">
      <c r="A11" s="17" t="s">
        <v>15</v>
      </c>
      <c r="B11" s="18" t="s">
        <v>16</v>
      </c>
      <c r="C11" s="19">
        <f t="shared" ref="C11:H11" si="1">C12+C18</f>
        <v>14041314570541</v>
      </c>
      <c r="D11" s="19">
        <f t="shared" si="1"/>
        <v>7282994791027</v>
      </c>
      <c r="E11" s="19">
        <f t="shared" si="1"/>
        <v>7152526809933</v>
      </c>
      <c r="F11" s="19">
        <f t="shared" si="1"/>
        <v>14171782551635</v>
      </c>
      <c r="G11" s="20">
        <f t="shared" si="1"/>
        <v>1574746154794</v>
      </c>
      <c r="H11" s="21">
        <f t="shared" si="1"/>
        <v>12597036396841</v>
      </c>
    </row>
    <row r="12" spans="1:9" x14ac:dyDescent="0.25">
      <c r="A12" s="17" t="s">
        <v>17</v>
      </c>
      <c r="B12" s="18" t="s">
        <v>18</v>
      </c>
      <c r="C12" s="19">
        <f t="shared" ref="C12:H12" si="2">SUM(C13:C17)</f>
        <v>12009397270838</v>
      </c>
      <c r="D12" s="19">
        <f t="shared" si="2"/>
        <v>5384390302880</v>
      </c>
      <c r="E12" s="19">
        <f t="shared" si="2"/>
        <v>5378668145264</v>
      </c>
      <c r="F12" s="19">
        <f t="shared" si="2"/>
        <v>12015119428454</v>
      </c>
      <c r="G12" s="20">
        <f t="shared" si="2"/>
        <v>269290774021</v>
      </c>
      <c r="H12" s="21">
        <f t="shared" si="2"/>
        <v>11745828654433</v>
      </c>
    </row>
    <row r="13" spans="1:9" x14ac:dyDescent="0.25">
      <c r="A13" s="23" t="s">
        <v>19</v>
      </c>
      <c r="B13" s="24" t="s">
        <v>20</v>
      </c>
      <c r="C13" s="25">
        <v>52748469</v>
      </c>
      <c r="D13" s="25">
        <v>27250770814</v>
      </c>
      <c r="E13" s="25">
        <v>27275039749</v>
      </c>
      <c r="F13" s="25">
        <f>C13+D13-E13</f>
        <v>28479534</v>
      </c>
      <c r="G13" s="26">
        <v>28479534</v>
      </c>
      <c r="H13" s="27">
        <f>+F13-G13</f>
        <v>0</v>
      </c>
    </row>
    <row r="14" spans="1:9" x14ac:dyDescent="0.25">
      <c r="A14" s="23" t="s">
        <v>21</v>
      </c>
      <c r="B14" s="24" t="s">
        <v>22</v>
      </c>
      <c r="C14" s="25">
        <v>58966854848</v>
      </c>
      <c r="D14" s="25">
        <v>15833328256</v>
      </c>
      <c r="E14" s="25">
        <v>21092158998</v>
      </c>
      <c r="F14" s="25">
        <f t="shared" ref="F14:F17" si="3">C14+D14-E14</f>
        <v>53708024106</v>
      </c>
      <c r="G14" s="26">
        <v>21995962656</v>
      </c>
      <c r="H14" s="27">
        <f t="shared" ref="H14:H20" si="4">+F14-G14</f>
        <v>31712061450</v>
      </c>
    </row>
    <row r="15" spans="1:9" x14ac:dyDescent="0.25">
      <c r="A15" s="23" t="s">
        <v>23</v>
      </c>
      <c r="B15" s="24" t="s">
        <v>24</v>
      </c>
      <c r="C15" s="25">
        <v>15720556645</v>
      </c>
      <c r="D15" s="25">
        <v>0</v>
      </c>
      <c r="E15" s="25">
        <v>0</v>
      </c>
      <c r="F15" s="25">
        <f t="shared" si="3"/>
        <v>15720556645</v>
      </c>
      <c r="G15" s="26">
        <v>5396847960</v>
      </c>
      <c r="H15" s="27">
        <f t="shared" si="4"/>
        <v>10323708685</v>
      </c>
    </row>
    <row r="16" spans="1:9" x14ac:dyDescent="0.25">
      <c r="A16" s="23" t="s">
        <v>25</v>
      </c>
      <c r="B16" s="24" t="s">
        <v>26</v>
      </c>
      <c r="C16" s="25">
        <v>6066934499201</v>
      </c>
      <c r="D16" s="25">
        <v>5339561686406</v>
      </c>
      <c r="E16" s="25">
        <v>5319299838999</v>
      </c>
      <c r="F16" s="25">
        <f t="shared" si="3"/>
        <v>6087196346608</v>
      </c>
      <c r="G16" s="26">
        <v>135691856701</v>
      </c>
      <c r="H16" s="27">
        <f t="shared" si="4"/>
        <v>5951504489907</v>
      </c>
    </row>
    <row r="17" spans="1:8" x14ac:dyDescent="0.25">
      <c r="A17" s="23" t="s">
        <v>27</v>
      </c>
      <c r="B17" s="24" t="s">
        <v>28</v>
      </c>
      <c r="C17" s="25">
        <v>5867722611675</v>
      </c>
      <c r="D17" s="25">
        <v>1744517404</v>
      </c>
      <c r="E17" s="25">
        <v>11001107518</v>
      </c>
      <c r="F17" s="25">
        <f t="shared" si="3"/>
        <v>5858466021561</v>
      </c>
      <c r="G17" s="26">
        <v>106177627170</v>
      </c>
      <c r="H17" s="27">
        <f t="shared" si="4"/>
        <v>5752288394391</v>
      </c>
    </row>
    <row r="18" spans="1:8" x14ac:dyDescent="0.25">
      <c r="A18" s="17" t="s">
        <v>29</v>
      </c>
      <c r="B18" s="18" t="s">
        <v>30</v>
      </c>
      <c r="C18" s="19">
        <f t="shared" ref="C18:H18" si="5">SUM(C19:C20)</f>
        <v>2031917299703</v>
      </c>
      <c r="D18" s="19">
        <f t="shared" si="5"/>
        <v>1898604488147</v>
      </c>
      <c r="E18" s="19">
        <f t="shared" si="5"/>
        <v>1773858664669</v>
      </c>
      <c r="F18" s="19">
        <f t="shared" si="5"/>
        <v>2156663123181</v>
      </c>
      <c r="G18" s="19">
        <f t="shared" si="5"/>
        <v>1305455380773</v>
      </c>
      <c r="H18" s="28">
        <f t="shared" si="5"/>
        <v>851207742408</v>
      </c>
    </row>
    <row r="19" spans="1:8" x14ac:dyDescent="0.25">
      <c r="A19" s="23" t="s">
        <v>31</v>
      </c>
      <c r="B19" s="24" t="s">
        <v>32</v>
      </c>
      <c r="C19" s="25">
        <v>1976943486055</v>
      </c>
      <c r="D19" s="25">
        <v>964365294368</v>
      </c>
      <c r="E19" s="25">
        <v>839619470886</v>
      </c>
      <c r="F19" s="25">
        <f t="shared" ref="F19:F20" si="6">C19+D19-E19</f>
        <v>2101689309537</v>
      </c>
      <c r="G19" s="26">
        <v>1250481567129</v>
      </c>
      <c r="H19" s="27">
        <f t="shared" si="4"/>
        <v>851207742408</v>
      </c>
    </row>
    <row r="20" spans="1:8" x14ac:dyDescent="0.25">
      <c r="A20" s="23" t="s">
        <v>33</v>
      </c>
      <c r="B20" s="24" t="s">
        <v>34</v>
      </c>
      <c r="C20" s="25">
        <v>54973813648</v>
      </c>
      <c r="D20" s="25">
        <v>934239193779</v>
      </c>
      <c r="E20" s="25">
        <v>934239193783</v>
      </c>
      <c r="F20" s="25">
        <f t="shared" si="6"/>
        <v>54973813644</v>
      </c>
      <c r="G20" s="26">
        <v>54973813644</v>
      </c>
      <c r="H20" s="27">
        <f t="shared" si="4"/>
        <v>0</v>
      </c>
    </row>
    <row r="21" spans="1:8" x14ac:dyDescent="0.25">
      <c r="A21" s="17" t="s">
        <v>35</v>
      </c>
      <c r="B21" s="18" t="s">
        <v>36</v>
      </c>
      <c r="C21" s="29">
        <f t="shared" ref="C21:H21" si="7">C22</f>
        <v>4191140674361</v>
      </c>
      <c r="D21" s="29">
        <f t="shared" si="7"/>
        <v>428354218191</v>
      </c>
      <c r="E21" s="29">
        <f t="shared" si="7"/>
        <v>354523620002</v>
      </c>
      <c r="F21" s="29">
        <f t="shared" si="7"/>
        <v>4264971272550</v>
      </c>
      <c r="G21" s="30">
        <f t="shared" si="7"/>
        <v>266890252581</v>
      </c>
      <c r="H21" s="31">
        <f t="shared" si="7"/>
        <v>3998081019969</v>
      </c>
    </row>
    <row r="22" spans="1:8" x14ac:dyDescent="0.25">
      <c r="A22" s="17" t="s">
        <v>37</v>
      </c>
      <c r="B22" s="18" t="s">
        <v>38</v>
      </c>
      <c r="C22" s="19">
        <f t="shared" ref="C22:H22" si="8">SUM(C23:C25)</f>
        <v>4191140674361</v>
      </c>
      <c r="D22" s="19">
        <f t="shared" si="8"/>
        <v>428354218191</v>
      </c>
      <c r="E22" s="19">
        <f t="shared" si="8"/>
        <v>354523620002</v>
      </c>
      <c r="F22" s="19">
        <f t="shared" si="8"/>
        <v>4264971272550</v>
      </c>
      <c r="G22" s="19">
        <f t="shared" si="8"/>
        <v>266890252581</v>
      </c>
      <c r="H22" s="28">
        <f t="shared" si="8"/>
        <v>3998081019969</v>
      </c>
    </row>
    <row r="23" spans="1:8" x14ac:dyDescent="0.25">
      <c r="A23" s="23" t="s">
        <v>39</v>
      </c>
      <c r="B23" s="24" t="s">
        <v>40</v>
      </c>
      <c r="C23" s="25">
        <v>275381057598</v>
      </c>
      <c r="D23" s="25">
        <v>188783221579</v>
      </c>
      <c r="E23" s="25">
        <v>197463013601</v>
      </c>
      <c r="F23" s="25">
        <f t="shared" ref="F23:F25" si="9">C23+D23-E23</f>
        <v>266701265576</v>
      </c>
      <c r="G23" s="26">
        <v>266701265576</v>
      </c>
      <c r="H23" s="27">
        <f t="shared" ref="H23:H25" si="10">+F23-G23</f>
        <v>0</v>
      </c>
    </row>
    <row r="24" spans="1:8" x14ac:dyDescent="0.25">
      <c r="A24" s="23" t="s">
        <v>41</v>
      </c>
      <c r="B24" s="24" t="s">
        <v>42</v>
      </c>
      <c r="C24" s="25">
        <v>3476363968360</v>
      </c>
      <c r="D24" s="25">
        <v>102880690412</v>
      </c>
      <c r="E24" s="25">
        <v>141271323719</v>
      </c>
      <c r="F24" s="25">
        <f t="shared" si="9"/>
        <v>3437973335053</v>
      </c>
      <c r="G24" s="26">
        <v>188987005</v>
      </c>
      <c r="H24" s="27">
        <f t="shared" si="10"/>
        <v>3437784348048</v>
      </c>
    </row>
    <row r="25" spans="1:8" x14ac:dyDescent="0.25">
      <c r="A25" s="23" t="s">
        <v>43</v>
      </c>
      <c r="B25" s="24" t="s">
        <v>44</v>
      </c>
      <c r="C25" s="25">
        <v>439395648403</v>
      </c>
      <c r="D25" s="25">
        <v>136690306200</v>
      </c>
      <c r="E25" s="25">
        <v>15789282682</v>
      </c>
      <c r="F25" s="25">
        <f t="shared" si="9"/>
        <v>560296671921</v>
      </c>
      <c r="G25" s="26">
        <v>0</v>
      </c>
      <c r="H25" s="27">
        <f t="shared" si="10"/>
        <v>560296671921</v>
      </c>
    </row>
    <row r="26" spans="1:8" x14ac:dyDescent="0.25">
      <c r="A26" s="17" t="s">
        <v>45</v>
      </c>
      <c r="B26" s="18" t="s">
        <v>46</v>
      </c>
      <c r="C26" s="19">
        <f t="shared" ref="C26:H26" si="11">C27+C41+C49+C63</f>
        <v>383458442062953</v>
      </c>
      <c r="D26" s="19">
        <f t="shared" si="11"/>
        <v>73085318803921</v>
      </c>
      <c r="E26" s="19">
        <f t="shared" si="11"/>
        <v>85409624437802</v>
      </c>
      <c r="F26" s="19">
        <f t="shared" si="11"/>
        <v>395782747696834</v>
      </c>
      <c r="G26" s="19">
        <f t="shared" si="11"/>
        <v>33046318234610</v>
      </c>
      <c r="H26" s="28">
        <f t="shared" si="11"/>
        <v>362736429462224</v>
      </c>
    </row>
    <row r="27" spans="1:8" ht="26.25" x14ac:dyDescent="0.25">
      <c r="A27" s="17" t="s">
        <v>47</v>
      </c>
      <c r="B27" s="18" t="s">
        <v>48</v>
      </c>
      <c r="C27" s="19">
        <f t="shared" ref="C27:H27" si="12">C28+C31+C35</f>
        <v>366416919952799</v>
      </c>
      <c r="D27" s="19">
        <f t="shared" si="12"/>
        <v>53393822933985</v>
      </c>
      <c r="E27" s="19">
        <f t="shared" si="12"/>
        <v>63425081956414</v>
      </c>
      <c r="F27" s="19">
        <f t="shared" si="12"/>
        <v>376448178975228</v>
      </c>
      <c r="G27" s="19">
        <f t="shared" si="12"/>
        <v>20783878547016</v>
      </c>
      <c r="H27" s="28">
        <f t="shared" si="12"/>
        <v>355664300428212</v>
      </c>
    </row>
    <row r="28" spans="1:8" x14ac:dyDescent="0.25">
      <c r="A28" s="17" t="s">
        <v>49</v>
      </c>
      <c r="B28" s="18" t="s">
        <v>50</v>
      </c>
      <c r="C28" s="19">
        <f t="shared" ref="C28:H28" si="13">SUM(C29:C30)</f>
        <v>8374421124385</v>
      </c>
      <c r="D28" s="19">
        <f t="shared" si="13"/>
        <v>2921277857547</v>
      </c>
      <c r="E28" s="19">
        <f t="shared" si="13"/>
        <v>2934100471713</v>
      </c>
      <c r="F28" s="19">
        <f t="shared" si="13"/>
        <v>8387243738551</v>
      </c>
      <c r="G28" s="19">
        <f t="shared" si="13"/>
        <v>8387243738551</v>
      </c>
      <c r="H28" s="28">
        <f t="shared" si="13"/>
        <v>0</v>
      </c>
    </row>
    <row r="29" spans="1:8" x14ac:dyDescent="0.25">
      <c r="A29" s="23" t="s">
        <v>51</v>
      </c>
      <c r="B29" s="24" t="s">
        <v>52</v>
      </c>
      <c r="C29" s="25">
        <v>0</v>
      </c>
      <c r="D29" s="25">
        <v>321278357547</v>
      </c>
      <c r="E29" s="25">
        <v>321278357547</v>
      </c>
      <c r="F29" s="25">
        <f>C29-D29+E29</f>
        <v>0</v>
      </c>
      <c r="G29" s="25">
        <v>0</v>
      </c>
      <c r="H29" s="32">
        <f t="shared" ref="H29:H30" si="14">+F29-G29</f>
        <v>0</v>
      </c>
    </row>
    <row r="30" spans="1:8" x14ac:dyDescent="0.25">
      <c r="A30" s="23" t="s">
        <v>53</v>
      </c>
      <c r="B30" s="24" t="s">
        <v>54</v>
      </c>
      <c r="C30" s="25">
        <v>8374421124385</v>
      </c>
      <c r="D30" s="25">
        <v>2599999500000</v>
      </c>
      <c r="E30" s="25">
        <v>2612822114166</v>
      </c>
      <c r="F30" s="25">
        <f>C30-D30+E30</f>
        <v>8387243738551</v>
      </c>
      <c r="G30" s="25">
        <v>8387243738551</v>
      </c>
      <c r="H30" s="32">
        <f t="shared" si="14"/>
        <v>0</v>
      </c>
    </row>
    <row r="31" spans="1:8" x14ac:dyDescent="0.25">
      <c r="A31" s="17" t="s">
        <v>55</v>
      </c>
      <c r="B31" s="18" t="s">
        <v>56</v>
      </c>
      <c r="C31" s="19">
        <f t="shared" ref="C31:H31" si="15">SUM(C32:C34)</f>
        <v>223507933225668</v>
      </c>
      <c r="D31" s="19">
        <f t="shared" si="15"/>
        <v>14742540910918</v>
      </c>
      <c r="E31" s="19">
        <f t="shared" si="15"/>
        <v>27163512538631</v>
      </c>
      <c r="F31" s="19">
        <f t="shared" si="15"/>
        <v>235928904853381</v>
      </c>
      <c r="G31" s="19">
        <f t="shared" si="15"/>
        <v>9655535714607</v>
      </c>
      <c r="H31" s="28">
        <f t="shared" si="15"/>
        <v>226273369138774</v>
      </c>
    </row>
    <row r="32" spans="1:8" x14ac:dyDescent="0.25">
      <c r="A32" s="23" t="s">
        <v>57</v>
      </c>
      <c r="B32" s="24" t="s">
        <v>52</v>
      </c>
      <c r="C32" s="25">
        <v>87107100</v>
      </c>
      <c r="D32" s="25">
        <v>178846041</v>
      </c>
      <c r="E32" s="25">
        <v>91738941</v>
      </c>
      <c r="F32" s="25">
        <f t="shared" ref="F32:F34" si="16">C32-D32+E32</f>
        <v>0</v>
      </c>
      <c r="G32" s="25">
        <v>0</v>
      </c>
      <c r="H32" s="32">
        <f t="shared" ref="H32:H34" si="17">+F32-G32</f>
        <v>0</v>
      </c>
    </row>
    <row r="33" spans="1:8" x14ac:dyDescent="0.25">
      <c r="A33" s="23" t="s">
        <v>58</v>
      </c>
      <c r="B33" s="24" t="s">
        <v>59</v>
      </c>
      <c r="C33" s="25">
        <v>221995859267365</v>
      </c>
      <c r="D33" s="25">
        <v>14459181070768</v>
      </c>
      <c r="E33" s="25">
        <v>26849950598971</v>
      </c>
      <c r="F33" s="25">
        <f t="shared" si="16"/>
        <v>234386628795568</v>
      </c>
      <c r="G33" s="25">
        <v>9549725917630</v>
      </c>
      <c r="H33" s="32">
        <v>224836902877938</v>
      </c>
    </row>
    <row r="34" spans="1:8" x14ac:dyDescent="0.25">
      <c r="A34" s="23" t="s">
        <v>60</v>
      </c>
      <c r="B34" s="24" t="s">
        <v>61</v>
      </c>
      <c r="C34" s="25">
        <v>1511986851203</v>
      </c>
      <c r="D34" s="25">
        <v>283180994109</v>
      </c>
      <c r="E34" s="25">
        <v>313470200719</v>
      </c>
      <c r="F34" s="25">
        <f t="shared" si="16"/>
        <v>1542276057813</v>
      </c>
      <c r="G34" s="26">
        <v>105809796977</v>
      </c>
      <c r="H34" s="27">
        <f t="shared" si="17"/>
        <v>1436466260836</v>
      </c>
    </row>
    <row r="35" spans="1:8" x14ac:dyDescent="0.25">
      <c r="A35" s="17" t="s">
        <v>62</v>
      </c>
      <c r="B35" s="18" t="s">
        <v>63</v>
      </c>
      <c r="C35" s="19">
        <f t="shared" ref="C35:H35" si="18">SUM(C36:C40)</f>
        <v>134534565602746</v>
      </c>
      <c r="D35" s="19">
        <f t="shared" si="18"/>
        <v>35730004165520</v>
      </c>
      <c r="E35" s="19">
        <f t="shared" si="18"/>
        <v>33327468946070</v>
      </c>
      <c r="F35" s="19">
        <f t="shared" si="18"/>
        <v>132132030383296</v>
      </c>
      <c r="G35" s="19">
        <f t="shared" si="18"/>
        <v>2741099093858</v>
      </c>
      <c r="H35" s="28">
        <f t="shared" si="18"/>
        <v>129390931289438</v>
      </c>
    </row>
    <row r="36" spans="1:8" x14ac:dyDescent="0.25">
      <c r="A36" s="23" t="s">
        <v>64</v>
      </c>
      <c r="B36" s="24" t="s">
        <v>65</v>
      </c>
      <c r="C36" s="25">
        <v>53617445499139</v>
      </c>
      <c r="D36" s="25">
        <v>4347483083207</v>
      </c>
      <c r="E36" s="25">
        <v>2394582785126</v>
      </c>
      <c r="F36" s="25">
        <f t="shared" ref="F36:F40" si="19">C36-D36+E36</f>
        <v>51664545201058</v>
      </c>
      <c r="G36" s="26">
        <v>2680423706110</v>
      </c>
      <c r="H36" s="27">
        <f t="shared" ref="H36:H40" si="20">+F36-G36</f>
        <v>48984121494948</v>
      </c>
    </row>
    <row r="37" spans="1:8" x14ac:dyDescent="0.25">
      <c r="A37" s="23" t="s">
        <v>66</v>
      </c>
      <c r="B37" s="24" t="s">
        <v>67</v>
      </c>
      <c r="C37" s="25">
        <v>1217388559120</v>
      </c>
      <c r="D37" s="25">
        <v>44173606981</v>
      </c>
      <c r="E37" s="25">
        <v>1545744403</v>
      </c>
      <c r="F37" s="25">
        <f t="shared" si="19"/>
        <v>1174760696542</v>
      </c>
      <c r="G37" s="26">
        <v>23871172519</v>
      </c>
      <c r="H37" s="27">
        <f t="shared" si="20"/>
        <v>1150889524023</v>
      </c>
    </row>
    <row r="38" spans="1:8" x14ac:dyDescent="0.25">
      <c r="A38" s="23" t="s">
        <v>68</v>
      </c>
      <c r="B38" s="24" t="s">
        <v>69</v>
      </c>
      <c r="C38" s="25">
        <v>3496139796217</v>
      </c>
      <c r="D38" s="25">
        <v>137843216157</v>
      </c>
      <c r="E38" s="25">
        <v>14824145556</v>
      </c>
      <c r="F38" s="25">
        <f t="shared" si="19"/>
        <v>3373120725616</v>
      </c>
      <c r="G38" s="26">
        <v>36804215229</v>
      </c>
      <c r="H38" s="27">
        <f t="shared" si="20"/>
        <v>3336316510387</v>
      </c>
    </row>
    <row r="39" spans="1:8" x14ac:dyDescent="0.25">
      <c r="A39" s="23" t="s">
        <v>70</v>
      </c>
      <c r="B39" s="24" t="s">
        <v>71</v>
      </c>
      <c r="C39" s="25">
        <v>76203591748270</v>
      </c>
      <c r="D39" s="25">
        <v>31191832349268</v>
      </c>
      <c r="E39" s="25">
        <v>30907844361078</v>
      </c>
      <c r="F39" s="25">
        <f t="shared" si="19"/>
        <v>75919603760080</v>
      </c>
      <c r="G39" s="26">
        <v>0</v>
      </c>
      <c r="H39" s="27">
        <f t="shared" si="20"/>
        <v>75919603760080</v>
      </c>
    </row>
    <row r="40" spans="1:8" x14ac:dyDescent="0.25">
      <c r="A40" s="23" t="s">
        <v>72</v>
      </c>
      <c r="B40" s="24" t="s">
        <v>73</v>
      </c>
      <c r="C40" s="25">
        <v>0</v>
      </c>
      <c r="D40" s="25">
        <v>8671909907</v>
      </c>
      <c r="E40" s="25">
        <v>8671909907</v>
      </c>
      <c r="F40" s="25">
        <f t="shared" si="19"/>
        <v>0</v>
      </c>
      <c r="G40" s="26">
        <v>0</v>
      </c>
      <c r="H40" s="27">
        <f t="shared" si="20"/>
        <v>0</v>
      </c>
    </row>
    <row r="41" spans="1:8" x14ac:dyDescent="0.25">
      <c r="A41" s="17" t="s">
        <v>74</v>
      </c>
      <c r="B41" s="18" t="s">
        <v>75</v>
      </c>
      <c r="C41" s="19">
        <f t="shared" ref="C41:H41" si="21">C42+C46</f>
        <v>-85897291086</v>
      </c>
      <c r="D41" s="19">
        <f t="shared" si="21"/>
        <v>2847963093435</v>
      </c>
      <c r="E41" s="19">
        <f t="shared" si="21"/>
        <v>2925986889721</v>
      </c>
      <c r="F41" s="19">
        <f t="shared" si="21"/>
        <v>-7873494800</v>
      </c>
      <c r="G41" s="19">
        <f t="shared" si="21"/>
        <v>272733586729</v>
      </c>
      <c r="H41" s="28">
        <f t="shared" si="21"/>
        <v>-280607081529</v>
      </c>
    </row>
    <row r="42" spans="1:8" x14ac:dyDescent="0.25">
      <c r="A42" s="17" t="s">
        <v>76</v>
      </c>
      <c r="B42" s="18" t="s">
        <v>77</v>
      </c>
      <c r="C42" s="29">
        <f t="shared" ref="C42:F42" si="22">SUM(C43:C45)</f>
        <v>265625108637</v>
      </c>
      <c r="D42" s="29">
        <f t="shared" si="22"/>
        <v>2563413494934</v>
      </c>
      <c r="E42" s="29">
        <f t="shared" si="22"/>
        <v>2570521973026</v>
      </c>
      <c r="F42" s="29">
        <f t="shared" si="22"/>
        <v>272733586729</v>
      </c>
      <c r="G42" s="26">
        <v>272733586729</v>
      </c>
      <c r="H42" s="27">
        <f t="shared" ref="H42:H45" si="23">+F42-G42</f>
        <v>0</v>
      </c>
    </row>
    <row r="43" spans="1:8" x14ac:dyDescent="0.25">
      <c r="A43" s="23" t="s">
        <v>78</v>
      </c>
      <c r="B43" s="24" t="s">
        <v>79</v>
      </c>
      <c r="C43" s="25">
        <v>265625108637</v>
      </c>
      <c r="D43" s="25">
        <v>3869744184</v>
      </c>
      <c r="E43" s="25">
        <v>10978222276</v>
      </c>
      <c r="F43" s="25">
        <f t="shared" ref="F43:F45" si="24">C43-D43+E43</f>
        <v>272733586729</v>
      </c>
      <c r="G43" s="26">
        <v>272733586729</v>
      </c>
      <c r="H43" s="27">
        <f t="shared" si="23"/>
        <v>0</v>
      </c>
    </row>
    <row r="44" spans="1:8" x14ac:dyDescent="0.25">
      <c r="A44" s="23" t="s">
        <v>80</v>
      </c>
      <c r="B44" s="24" t="s">
        <v>81</v>
      </c>
      <c r="C44" s="25">
        <v>0</v>
      </c>
      <c r="D44" s="25">
        <v>114494220336</v>
      </c>
      <c r="E44" s="25">
        <v>114494220336</v>
      </c>
      <c r="F44" s="25">
        <f t="shared" si="24"/>
        <v>0</v>
      </c>
      <c r="G44" s="26">
        <v>0</v>
      </c>
      <c r="H44" s="27">
        <f t="shared" si="23"/>
        <v>0</v>
      </c>
    </row>
    <row r="45" spans="1:8" x14ac:dyDescent="0.25">
      <c r="A45" s="23" t="s">
        <v>82</v>
      </c>
      <c r="B45" s="24" t="s">
        <v>59</v>
      </c>
      <c r="C45" s="25">
        <v>0</v>
      </c>
      <c r="D45" s="25">
        <v>2445049530414</v>
      </c>
      <c r="E45" s="25">
        <v>2445049530414</v>
      </c>
      <c r="F45" s="25">
        <f t="shared" si="24"/>
        <v>0</v>
      </c>
      <c r="G45" s="26">
        <v>0</v>
      </c>
      <c r="H45" s="27">
        <f t="shared" si="23"/>
        <v>0</v>
      </c>
    </row>
    <row r="46" spans="1:8" ht="26.25" x14ac:dyDescent="0.25">
      <c r="A46" s="17" t="s">
        <v>83</v>
      </c>
      <c r="B46" s="18" t="s">
        <v>84</v>
      </c>
      <c r="C46" s="19">
        <f t="shared" ref="C46:H46" si="25">SUM(C47:C48)</f>
        <v>-351522399723</v>
      </c>
      <c r="D46" s="19">
        <f t="shared" si="25"/>
        <v>284549598501</v>
      </c>
      <c r="E46" s="19">
        <f t="shared" si="25"/>
        <v>355464916695</v>
      </c>
      <c r="F46" s="19">
        <f t="shared" si="25"/>
        <v>-280607081529</v>
      </c>
      <c r="G46" s="19">
        <f t="shared" si="25"/>
        <v>0</v>
      </c>
      <c r="H46" s="28">
        <f t="shared" si="25"/>
        <v>-280607081529</v>
      </c>
    </row>
    <row r="47" spans="1:8" x14ac:dyDescent="0.25">
      <c r="A47" s="23" t="s">
        <v>85</v>
      </c>
      <c r="B47" s="24" t="s">
        <v>86</v>
      </c>
      <c r="C47" s="25">
        <v>-1139233320168</v>
      </c>
      <c r="D47" s="25">
        <v>83584470539</v>
      </c>
      <c r="E47" s="25">
        <v>256282179081</v>
      </c>
      <c r="F47" s="25">
        <f t="shared" ref="F47:F48" si="26">C47-D47+E47</f>
        <v>-966535611626</v>
      </c>
      <c r="G47" s="26">
        <v>0</v>
      </c>
      <c r="H47" s="27">
        <f t="shared" ref="H47:H48" si="27">+F47-G47</f>
        <v>-966535611626</v>
      </c>
    </row>
    <row r="48" spans="1:8" x14ac:dyDescent="0.25">
      <c r="A48" s="23" t="s">
        <v>87</v>
      </c>
      <c r="B48" s="24" t="s">
        <v>88</v>
      </c>
      <c r="C48" s="25">
        <v>787710920445</v>
      </c>
      <c r="D48" s="25">
        <v>200965127962</v>
      </c>
      <c r="E48" s="25">
        <v>99182737614</v>
      </c>
      <c r="F48" s="25">
        <f t="shared" si="26"/>
        <v>685928530097</v>
      </c>
      <c r="G48" s="26">
        <v>0</v>
      </c>
      <c r="H48" s="27">
        <f t="shared" si="27"/>
        <v>685928530097</v>
      </c>
    </row>
    <row r="49" spans="1:8" x14ac:dyDescent="0.25">
      <c r="A49" s="17" t="s">
        <v>89</v>
      </c>
      <c r="B49" s="18" t="s">
        <v>90</v>
      </c>
      <c r="C49" s="29">
        <f t="shared" ref="C49:H49" si="28">C50+C52+C57+C61</f>
        <v>9694610456246</v>
      </c>
      <c r="D49" s="29">
        <f t="shared" si="28"/>
        <v>16414152995513</v>
      </c>
      <c r="E49" s="29">
        <f t="shared" si="28"/>
        <v>18693921699174</v>
      </c>
      <c r="F49" s="29">
        <f t="shared" si="28"/>
        <v>11974379159907</v>
      </c>
      <c r="G49" s="29">
        <f t="shared" si="28"/>
        <v>11974379159907</v>
      </c>
      <c r="H49" s="33">
        <f t="shared" si="28"/>
        <v>0</v>
      </c>
    </row>
    <row r="50" spans="1:8" x14ac:dyDescent="0.25">
      <c r="A50" s="17" t="s">
        <v>91</v>
      </c>
      <c r="B50" s="18" t="s">
        <v>92</v>
      </c>
      <c r="C50" s="19">
        <f t="shared" ref="C50:H50" si="29">SUM(C51)</f>
        <v>0</v>
      </c>
      <c r="D50" s="19">
        <f t="shared" si="29"/>
        <v>18325183939</v>
      </c>
      <c r="E50" s="19">
        <f t="shared" si="29"/>
        <v>18325183939</v>
      </c>
      <c r="F50" s="19">
        <f t="shared" si="29"/>
        <v>0</v>
      </c>
      <c r="G50" s="19">
        <f t="shared" si="29"/>
        <v>0</v>
      </c>
      <c r="H50" s="28">
        <f t="shared" si="29"/>
        <v>0</v>
      </c>
    </row>
    <row r="51" spans="1:8" x14ac:dyDescent="0.25">
      <c r="A51" s="23" t="s">
        <v>93</v>
      </c>
      <c r="B51" s="24" t="s">
        <v>94</v>
      </c>
      <c r="C51" s="25">
        <v>0</v>
      </c>
      <c r="D51" s="25">
        <v>18325183939</v>
      </c>
      <c r="E51" s="25">
        <v>18325183939</v>
      </c>
      <c r="F51" s="25">
        <v>0</v>
      </c>
      <c r="G51" s="26">
        <v>0</v>
      </c>
      <c r="H51" s="27">
        <f t="shared" ref="H51" si="30">+F51-G51</f>
        <v>0</v>
      </c>
    </row>
    <row r="52" spans="1:8" x14ac:dyDescent="0.25">
      <c r="A52" s="17" t="s">
        <v>95</v>
      </c>
      <c r="B52" s="18" t="s">
        <v>96</v>
      </c>
      <c r="C52" s="19">
        <f t="shared" ref="C52:H52" si="31">SUM(C53:C56)</f>
        <v>9672007683520</v>
      </c>
      <c r="D52" s="19">
        <f t="shared" si="31"/>
        <v>16264746288389</v>
      </c>
      <c r="E52" s="19">
        <f t="shared" si="31"/>
        <v>18540856568959</v>
      </c>
      <c r="F52" s="19">
        <f t="shared" si="31"/>
        <v>11948117964090</v>
      </c>
      <c r="G52" s="19">
        <f t="shared" si="31"/>
        <v>11948117964090</v>
      </c>
      <c r="H52" s="28">
        <f t="shared" si="31"/>
        <v>0</v>
      </c>
    </row>
    <row r="53" spans="1:8" x14ac:dyDescent="0.25">
      <c r="A53" s="23" t="s">
        <v>97</v>
      </c>
      <c r="B53" s="24" t="s">
        <v>98</v>
      </c>
      <c r="C53" s="25">
        <v>2083410873</v>
      </c>
      <c r="D53" s="25">
        <v>0</v>
      </c>
      <c r="E53" s="25">
        <v>1098187760</v>
      </c>
      <c r="F53" s="25">
        <f t="shared" ref="F53:F56" si="32">C53-D53+E53</f>
        <v>3181598633</v>
      </c>
      <c r="G53" s="26">
        <v>3181598633</v>
      </c>
      <c r="H53" s="27">
        <f t="shared" ref="H53:H56" si="33">+F53-G53</f>
        <v>0</v>
      </c>
    </row>
    <row r="54" spans="1:8" x14ac:dyDescent="0.25">
      <c r="A54" s="23" t="s">
        <v>99</v>
      </c>
      <c r="B54" s="24" t="s">
        <v>100</v>
      </c>
      <c r="C54" s="25">
        <v>7235269202389</v>
      </c>
      <c r="D54" s="25">
        <v>7193642756954</v>
      </c>
      <c r="E54" s="25">
        <v>10009338867243</v>
      </c>
      <c r="F54" s="25">
        <f t="shared" si="32"/>
        <v>10050965312678</v>
      </c>
      <c r="G54" s="26">
        <v>10050965312678</v>
      </c>
      <c r="H54" s="27">
        <f t="shared" si="33"/>
        <v>0</v>
      </c>
    </row>
    <row r="55" spans="1:8" x14ac:dyDescent="0.25">
      <c r="A55" s="23" t="s">
        <v>101</v>
      </c>
      <c r="B55" s="24" t="s">
        <v>102</v>
      </c>
      <c r="C55" s="25">
        <v>1967089875535</v>
      </c>
      <c r="D55" s="25">
        <v>8995772418271</v>
      </c>
      <c r="E55" s="25">
        <v>8394417772740</v>
      </c>
      <c r="F55" s="25">
        <f t="shared" si="32"/>
        <v>1365735230004</v>
      </c>
      <c r="G55" s="26">
        <v>1365735230004</v>
      </c>
      <c r="H55" s="27">
        <f t="shared" si="33"/>
        <v>0</v>
      </c>
    </row>
    <row r="56" spans="1:8" x14ac:dyDescent="0.25">
      <c r="A56" s="23" t="s">
        <v>103</v>
      </c>
      <c r="B56" s="24" t="s">
        <v>104</v>
      </c>
      <c r="C56" s="25">
        <v>467565194723</v>
      </c>
      <c r="D56" s="25">
        <v>75331113164</v>
      </c>
      <c r="E56" s="25">
        <v>136001741216</v>
      </c>
      <c r="F56" s="25">
        <f t="shared" si="32"/>
        <v>528235822775</v>
      </c>
      <c r="G56" s="26">
        <v>528235822775</v>
      </c>
      <c r="H56" s="27">
        <f t="shared" si="33"/>
        <v>0</v>
      </c>
    </row>
    <row r="57" spans="1:8" x14ac:dyDescent="0.25">
      <c r="A57" s="17" t="s">
        <v>105</v>
      </c>
      <c r="B57" s="18" t="s">
        <v>106</v>
      </c>
      <c r="C57" s="19">
        <f t="shared" ref="C57:H57" si="34">SUM(C58:C60)</f>
        <v>22564959248</v>
      </c>
      <c r="D57" s="19">
        <f t="shared" si="34"/>
        <v>131081523185</v>
      </c>
      <c r="E57" s="19">
        <f t="shared" si="34"/>
        <v>134739946276</v>
      </c>
      <c r="F57" s="19">
        <f t="shared" si="34"/>
        <v>26223382339</v>
      </c>
      <c r="G57" s="19">
        <f t="shared" si="34"/>
        <v>26223382339</v>
      </c>
      <c r="H57" s="28">
        <f t="shared" si="34"/>
        <v>0</v>
      </c>
    </row>
    <row r="58" spans="1:8" x14ac:dyDescent="0.25">
      <c r="A58" s="23" t="s">
        <v>107</v>
      </c>
      <c r="B58" s="24" t="s">
        <v>98</v>
      </c>
      <c r="C58" s="25">
        <v>139438972</v>
      </c>
      <c r="D58" s="25">
        <v>21178434</v>
      </c>
      <c r="E58" s="25">
        <v>146495389</v>
      </c>
      <c r="F58" s="25">
        <f t="shared" ref="F58:F60" si="35">C58-D58+E58</f>
        <v>264755927</v>
      </c>
      <c r="G58" s="26">
        <v>264755927</v>
      </c>
      <c r="H58" s="27">
        <f t="shared" ref="H58:H60" si="36">+F58-G58</f>
        <v>0</v>
      </c>
    </row>
    <row r="59" spans="1:8" x14ac:dyDescent="0.25">
      <c r="A59" s="23" t="s">
        <v>108</v>
      </c>
      <c r="B59" s="24" t="s">
        <v>100</v>
      </c>
      <c r="C59" s="25">
        <v>22425520276</v>
      </c>
      <c r="D59" s="25">
        <v>75868409599</v>
      </c>
      <c r="E59" s="25">
        <v>79401515735</v>
      </c>
      <c r="F59" s="25">
        <f t="shared" si="35"/>
        <v>25958626412</v>
      </c>
      <c r="G59" s="26">
        <v>25958626412</v>
      </c>
      <c r="H59" s="27">
        <f t="shared" si="36"/>
        <v>0</v>
      </c>
    </row>
    <row r="60" spans="1:8" x14ac:dyDescent="0.25">
      <c r="A60" s="23" t="s">
        <v>109</v>
      </c>
      <c r="B60" s="24" t="s">
        <v>102</v>
      </c>
      <c r="C60" s="25">
        <v>0</v>
      </c>
      <c r="D60" s="25">
        <v>55191935152</v>
      </c>
      <c r="E60" s="25">
        <v>55191935152</v>
      </c>
      <c r="F60" s="25">
        <f t="shared" si="35"/>
        <v>0</v>
      </c>
      <c r="G60" s="26">
        <v>0</v>
      </c>
      <c r="H60" s="27">
        <f t="shared" si="36"/>
        <v>0</v>
      </c>
    </row>
    <row r="61" spans="1:8" x14ac:dyDescent="0.25">
      <c r="A61" s="17" t="s">
        <v>110</v>
      </c>
      <c r="B61" s="18" t="s">
        <v>111</v>
      </c>
      <c r="C61" s="19">
        <f t="shared" ref="C61:H61" si="37">SUM(C62)</f>
        <v>37813478</v>
      </c>
      <c r="D61" s="19">
        <f t="shared" si="37"/>
        <v>0</v>
      </c>
      <c r="E61" s="19">
        <f t="shared" si="37"/>
        <v>0</v>
      </c>
      <c r="F61" s="19">
        <f t="shared" si="37"/>
        <v>37813478</v>
      </c>
      <c r="G61" s="19">
        <f t="shared" si="37"/>
        <v>37813478</v>
      </c>
      <c r="H61" s="28">
        <f t="shared" si="37"/>
        <v>0</v>
      </c>
    </row>
    <row r="62" spans="1:8" x14ac:dyDescent="0.25">
      <c r="A62" s="23" t="s">
        <v>112</v>
      </c>
      <c r="B62" s="24" t="s">
        <v>113</v>
      </c>
      <c r="C62" s="25">
        <v>37813478</v>
      </c>
      <c r="D62" s="25">
        <v>0</v>
      </c>
      <c r="E62" s="25">
        <v>0</v>
      </c>
      <c r="F62" s="25">
        <f>C62-D62+E62</f>
        <v>37813478</v>
      </c>
      <c r="G62" s="26">
        <v>37813478</v>
      </c>
      <c r="H62" s="27">
        <f t="shared" ref="H62" si="38">+F62-G62</f>
        <v>0</v>
      </c>
    </row>
    <row r="63" spans="1:8" x14ac:dyDescent="0.25">
      <c r="A63" s="17" t="s">
        <v>114</v>
      </c>
      <c r="B63" s="18" t="s">
        <v>115</v>
      </c>
      <c r="C63" s="19">
        <f t="shared" ref="C63:H63" si="39">C64</f>
        <v>7432808944994</v>
      </c>
      <c r="D63" s="19">
        <f t="shared" si="39"/>
        <v>429379780988</v>
      </c>
      <c r="E63" s="19">
        <f t="shared" si="39"/>
        <v>364633892493</v>
      </c>
      <c r="F63" s="19">
        <f t="shared" si="39"/>
        <v>7368063056499</v>
      </c>
      <c r="G63" s="19">
        <f t="shared" si="39"/>
        <v>15326940958</v>
      </c>
      <c r="H63" s="28">
        <f t="shared" si="39"/>
        <v>7352736115541</v>
      </c>
    </row>
    <row r="64" spans="1:8" x14ac:dyDescent="0.25">
      <c r="A64" s="17" t="s">
        <v>116</v>
      </c>
      <c r="B64" s="18" t="s">
        <v>117</v>
      </c>
      <c r="C64" s="19">
        <f t="shared" ref="C64:H64" si="40">SUM(C65:C66)</f>
        <v>7432808944994</v>
      </c>
      <c r="D64" s="19">
        <f t="shared" si="40"/>
        <v>429379780988</v>
      </c>
      <c r="E64" s="19">
        <f t="shared" si="40"/>
        <v>364633892493</v>
      </c>
      <c r="F64" s="19">
        <f t="shared" si="40"/>
        <v>7368063056499</v>
      </c>
      <c r="G64" s="19">
        <f t="shared" si="40"/>
        <v>15326940958</v>
      </c>
      <c r="H64" s="28">
        <f t="shared" si="40"/>
        <v>7352736115541</v>
      </c>
    </row>
    <row r="65" spans="1:8" x14ac:dyDescent="0.25">
      <c r="A65" s="23" t="s">
        <v>118</v>
      </c>
      <c r="B65" s="24" t="s">
        <v>119</v>
      </c>
      <c r="C65" s="25">
        <v>6849442279112</v>
      </c>
      <c r="D65" s="25">
        <v>420103894334</v>
      </c>
      <c r="E65" s="25">
        <v>364633892493</v>
      </c>
      <c r="F65" s="25">
        <f t="shared" ref="F65:F66" si="41">C65-D65+E65</f>
        <v>6793972277271</v>
      </c>
      <c r="G65" s="26">
        <v>15326940958</v>
      </c>
      <c r="H65" s="27">
        <f t="shared" ref="H65:H66" si="42">+F65-G65</f>
        <v>6778645336313</v>
      </c>
    </row>
    <row r="66" spans="1:8" x14ac:dyDescent="0.25">
      <c r="A66" s="23" t="s">
        <v>120</v>
      </c>
      <c r="B66" s="24" t="s">
        <v>121</v>
      </c>
      <c r="C66" s="25">
        <v>583366665882</v>
      </c>
      <c r="D66" s="25">
        <v>9275886654</v>
      </c>
      <c r="E66" s="25">
        <v>0</v>
      </c>
      <c r="F66" s="25">
        <f t="shared" si="41"/>
        <v>574090779228</v>
      </c>
      <c r="G66" s="26">
        <v>0</v>
      </c>
      <c r="H66" s="27">
        <f t="shared" si="42"/>
        <v>574090779228</v>
      </c>
    </row>
    <row r="67" spans="1:8" x14ac:dyDescent="0.25">
      <c r="A67" s="17" t="s">
        <v>122</v>
      </c>
      <c r="B67" s="18" t="s">
        <v>123</v>
      </c>
      <c r="C67" s="19">
        <f t="shared" ref="C67:H67" si="43">C68</f>
        <v>-365225986818051</v>
      </c>
      <c r="D67" s="19">
        <f t="shared" si="43"/>
        <v>95575795473652</v>
      </c>
      <c r="E67" s="19">
        <f t="shared" si="43"/>
        <v>95575795473652</v>
      </c>
      <c r="F67" s="19">
        <f t="shared" si="43"/>
        <v>-365225986818051</v>
      </c>
      <c r="G67" s="19">
        <f t="shared" si="43"/>
        <v>0</v>
      </c>
      <c r="H67" s="28">
        <f t="shared" si="43"/>
        <v>-365225986818051</v>
      </c>
    </row>
    <row r="68" spans="1:8" x14ac:dyDescent="0.25">
      <c r="A68" s="17" t="s">
        <v>124</v>
      </c>
      <c r="B68" s="18" t="s">
        <v>125</v>
      </c>
      <c r="C68" s="19">
        <f t="shared" ref="C68:H68" si="44">C69+C71</f>
        <v>-365225986818051</v>
      </c>
      <c r="D68" s="19">
        <f t="shared" si="44"/>
        <v>95575795473652</v>
      </c>
      <c r="E68" s="19">
        <f t="shared" si="44"/>
        <v>95575795473652</v>
      </c>
      <c r="F68" s="19">
        <f t="shared" si="44"/>
        <v>-365225986818051</v>
      </c>
      <c r="G68" s="19">
        <f t="shared" si="44"/>
        <v>0</v>
      </c>
      <c r="H68" s="28">
        <f t="shared" si="44"/>
        <v>-365225986818051</v>
      </c>
    </row>
    <row r="69" spans="1:8" x14ac:dyDescent="0.25">
      <c r="A69" s="17" t="s">
        <v>126</v>
      </c>
      <c r="B69" s="18" t="s">
        <v>127</v>
      </c>
      <c r="C69" s="19">
        <f t="shared" ref="C69:H69" si="45">SUM(C70)</f>
        <v>-333367388326833</v>
      </c>
      <c r="D69" s="19">
        <f t="shared" si="45"/>
        <v>63717196982435</v>
      </c>
      <c r="E69" s="19">
        <f t="shared" si="45"/>
        <v>31858598491217</v>
      </c>
      <c r="F69" s="19">
        <f t="shared" si="45"/>
        <v>-365225986818051</v>
      </c>
      <c r="G69" s="19">
        <f t="shared" si="45"/>
        <v>0</v>
      </c>
      <c r="H69" s="28">
        <f t="shared" si="45"/>
        <v>-365225986818051</v>
      </c>
    </row>
    <row r="70" spans="1:8" x14ac:dyDescent="0.25">
      <c r="A70" s="23" t="s">
        <v>128</v>
      </c>
      <c r="B70" s="24" t="s">
        <v>129</v>
      </c>
      <c r="C70" s="25">
        <v>-333367388326833</v>
      </c>
      <c r="D70" s="25">
        <v>63717196982435</v>
      </c>
      <c r="E70" s="25">
        <v>31858598491217</v>
      </c>
      <c r="F70" s="25">
        <f>C70-D70+E70</f>
        <v>-365225986818051</v>
      </c>
      <c r="G70" s="26">
        <v>0</v>
      </c>
      <c r="H70" s="27">
        <f t="shared" ref="H70" si="46">+F70-G70</f>
        <v>-365225986818051</v>
      </c>
    </row>
    <row r="71" spans="1:8" x14ac:dyDescent="0.25">
      <c r="A71" s="17" t="s">
        <v>130</v>
      </c>
      <c r="B71" s="18" t="s">
        <v>131</v>
      </c>
      <c r="C71" s="19">
        <f t="shared" ref="C71:H71" si="47">SUM(C72)</f>
        <v>-31858598491218</v>
      </c>
      <c r="D71" s="19">
        <f t="shared" si="47"/>
        <v>31858598491217</v>
      </c>
      <c r="E71" s="19">
        <f t="shared" si="47"/>
        <v>63717196982435</v>
      </c>
      <c r="F71" s="19">
        <f t="shared" si="47"/>
        <v>0</v>
      </c>
      <c r="G71" s="19">
        <f t="shared" si="47"/>
        <v>0</v>
      </c>
      <c r="H71" s="28">
        <f t="shared" si="47"/>
        <v>0</v>
      </c>
    </row>
    <row r="72" spans="1:8" x14ac:dyDescent="0.25">
      <c r="A72" s="23" t="s">
        <v>132</v>
      </c>
      <c r="B72" s="24" t="s">
        <v>133</v>
      </c>
      <c r="C72" s="25">
        <v>-31858598491218</v>
      </c>
      <c r="D72" s="25">
        <v>31858598491217</v>
      </c>
      <c r="E72" s="25">
        <v>63717196982435</v>
      </c>
      <c r="F72" s="25">
        <f>C72-D72+E72</f>
        <v>0</v>
      </c>
      <c r="G72" s="26">
        <v>0</v>
      </c>
      <c r="H72" s="27">
        <f t="shared" ref="H72" si="48">+F72-G72</f>
        <v>0</v>
      </c>
    </row>
    <row r="73" spans="1:8" x14ac:dyDescent="0.25">
      <c r="A73" s="17" t="s">
        <v>134</v>
      </c>
      <c r="B73" s="18" t="s">
        <v>135</v>
      </c>
      <c r="C73" s="19">
        <f t="shared" ref="C73:H73" si="49">C74+C80</f>
        <v>0</v>
      </c>
      <c r="D73" s="19">
        <f t="shared" si="49"/>
        <v>1014833924101</v>
      </c>
      <c r="E73" s="19">
        <f t="shared" si="49"/>
        <v>20804328511991</v>
      </c>
      <c r="F73" s="19">
        <f t="shared" si="49"/>
        <v>19789494587890</v>
      </c>
      <c r="G73" s="19">
        <f t="shared" si="49"/>
        <v>0</v>
      </c>
      <c r="H73" s="28">
        <f t="shared" si="49"/>
        <v>19789494587890</v>
      </c>
    </row>
    <row r="74" spans="1:8" x14ac:dyDescent="0.25">
      <c r="A74" s="17" t="s">
        <v>136</v>
      </c>
      <c r="B74" s="18" t="s">
        <v>137</v>
      </c>
      <c r="C74" s="19">
        <f t="shared" ref="C74:H74" si="50">C75+C77</f>
        <v>0</v>
      </c>
      <c r="D74" s="19">
        <f t="shared" si="50"/>
        <v>1771940759</v>
      </c>
      <c r="E74" s="19">
        <f t="shared" si="50"/>
        <v>14073635544181</v>
      </c>
      <c r="F74" s="19">
        <f t="shared" si="50"/>
        <v>14071863603422</v>
      </c>
      <c r="G74" s="19">
        <f t="shared" si="50"/>
        <v>0</v>
      </c>
      <c r="H74" s="28">
        <f t="shared" si="50"/>
        <v>14071863603422</v>
      </c>
    </row>
    <row r="75" spans="1:8" x14ac:dyDescent="0.25">
      <c r="A75" s="17" t="s">
        <v>138</v>
      </c>
      <c r="B75" s="18" t="s">
        <v>139</v>
      </c>
      <c r="C75" s="19">
        <f t="shared" ref="C75:H75" si="51">SUM(C76)</f>
        <v>0</v>
      </c>
      <c r="D75" s="19">
        <f t="shared" si="51"/>
        <v>3004430</v>
      </c>
      <c r="E75" s="19">
        <f t="shared" si="51"/>
        <v>11754809116739</v>
      </c>
      <c r="F75" s="19">
        <f t="shared" si="51"/>
        <v>11754806112309</v>
      </c>
      <c r="G75" s="19">
        <f t="shared" si="51"/>
        <v>0</v>
      </c>
      <c r="H75" s="28">
        <f t="shared" si="51"/>
        <v>11754806112309</v>
      </c>
    </row>
    <row r="76" spans="1:8" x14ac:dyDescent="0.25">
      <c r="A76" s="23" t="s">
        <v>140</v>
      </c>
      <c r="B76" s="24" t="s">
        <v>141</v>
      </c>
      <c r="C76" s="25">
        <v>0</v>
      </c>
      <c r="D76" s="25">
        <v>3004430</v>
      </c>
      <c r="E76" s="25">
        <v>11754809116739</v>
      </c>
      <c r="F76" s="25">
        <f>C76-D76+E76</f>
        <v>11754806112309</v>
      </c>
      <c r="G76" s="26">
        <v>0</v>
      </c>
      <c r="H76" s="27">
        <f t="shared" ref="H76" si="52">+F76-G76</f>
        <v>11754806112309</v>
      </c>
    </row>
    <row r="77" spans="1:8" x14ac:dyDescent="0.25">
      <c r="A77" s="17" t="s">
        <v>142</v>
      </c>
      <c r="B77" s="18" t="s">
        <v>143</v>
      </c>
      <c r="C77" s="19">
        <f t="shared" ref="C77:H77" si="53">SUM(C78:C79)</f>
        <v>0</v>
      </c>
      <c r="D77" s="19">
        <f t="shared" si="53"/>
        <v>1768936329</v>
      </c>
      <c r="E77" s="19">
        <f t="shared" si="53"/>
        <v>2318826427442</v>
      </c>
      <c r="F77" s="19">
        <f t="shared" si="53"/>
        <v>2317057491113</v>
      </c>
      <c r="G77" s="19">
        <f t="shared" si="53"/>
        <v>0</v>
      </c>
      <c r="H77" s="28">
        <f t="shared" si="53"/>
        <v>2317057491113</v>
      </c>
    </row>
    <row r="78" spans="1:8" x14ac:dyDescent="0.25">
      <c r="A78" s="23" t="s">
        <v>144</v>
      </c>
      <c r="B78" s="24" t="s">
        <v>145</v>
      </c>
      <c r="C78" s="25">
        <v>0</v>
      </c>
      <c r="D78" s="25">
        <v>0</v>
      </c>
      <c r="E78" s="25">
        <v>2241739714838</v>
      </c>
      <c r="F78" s="25">
        <f t="shared" ref="F78:F79" si="54">C78-D78+E78</f>
        <v>2241739714838</v>
      </c>
      <c r="G78" s="26">
        <v>0</v>
      </c>
      <c r="H78" s="27">
        <f t="shared" ref="H78:H79" si="55">+F78-G78</f>
        <v>2241739714838</v>
      </c>
    </row>
    <row r="79" spans="1:8" x14ac:dyDescent="0.25">
      <c r="A79" s="23" t="s">
        <v>146</v>
      </c>
      <c r="B79" s="24" t="s">
        <v>147</v>
      </c>
      <c r="C79" s="25">
        <v>0</v>
      </c>
      <c r="D79" s="25">
        <v>1768936329</v>
      </c>
      <c r="E79" s="25">
        <v>77086712604</v>
      </c>
      <c r="F79" s="25">
        <f t="shared" si="54"/>
        <v>75317776275</v>
      </c>
      <c r="G79" s="26">
        <v>0</v>
      </c>
      <c r="H79" s="27">
        <f t="shared" si="55"/>
        <v>75317776275</v>
      </c>
    </row>
    <row r="80" spans="1:8" x14ac:dyDescent="0.25">
      <c r="A80" s="17" t="s">
        <v>148</v>
      </c>
      <c r="B80" s="18" t="s">
        <v>149</v>
      </c>
      <c r="C80" s="19">
        <f t="shared" ref="C80:H80" si="56">C81+C89+C93+C95</f>
        <v>0</v>
      </c>
      <c r="D80" s="19">
        <f t="shared" si="56"/>
        <v>1013061983342</v>
      </c>
      <c r="E80" s="19">
        <f t="shared" si="56"/>
        <v>6730692967810</v>
      </c>
      <c r="F80" s="19">
        <f t="shared" si="56"/>
        <v>5717630984468</v>
      </c>
      <c r="G80" s="19">
        <f t="shared" si="56"/>
        <v>0</v>
      </c>
      <c r="H80" s="28">
        <f t="shared" si="56"/>
        <v>5717630984468</v>
      </c>
    </row>
    <row r="81" spans="1:8" x14ac:dyDescent="0.25">
      <c r="A81" s="17" t="s">
        <v>150</v>
      </c>
      <c r="B81" s="18" t="s">
        <v>151</v>
      </c>
      <c r="C81" s="19">
        <f t="shared" ref="C81:H81" si="57">SUM(C82:C88)</f>
        <v>0</v>
      </c>
      <c r="D81" s="19">
        <f t="shared" si="57"/>
        <v>1013054060380</v>
      </c>
      <c r="E81" s="19">
        <f t="shared" si="57"/>
        <v>1622268538287</v>
      </c>
      <c r="F81" s="19">
        <f t="shared" si="57"/>
        <v>609214477907</v>
      </c>
      <c r="G81" s="19">
        <f t="shared" si="57"/>
        <v>0</v>
      </c>
      <c r="H81" s="28">
        <f t="shared" si="57"/>
        <v>609214477907</v>
      </c>
    </row>
    <row r="82" spans="1:8" x14ac:dyDescent="0.25">
      <c r="A82" s="23" t="s">
        <v>152</v>
      </c>
      <c r="B82" s="24" t="s">
        <v>153</v>
      </c>
      <c r="C82" s="25">
        <v>0</v>
      </c>
      <c r="D82" s="25">
        <v>873027501666</v>
      </c>
      <c r="E82" s="25">
        <v>873027501666</v>
      </c>
      <c r="F82" s="25">
        <f t="shared" ref="F82:F88" si="58">C82-D82+E82</f>
        <v>0</v>
      </c>
      <c r="G82" s="26">
        <v>0</v>
      </c>
      <c r="H82" s="27">
        <f t="shared" ref="H82:H88" si="59">+F82-G82</f>
        <v>0</v>
      </c>
    </row>
    <row r="83" spans="1:8" x14ac:dyDescent="0.25">
      <c r="A83" s="23" t="s">
        <v>154</v>
      </c>
      <c r="B83" s="24" t="s">
        <v>155</v>
      </c>
      <c r="C83" s="25">
        <v>0</v>
      </c>
      <c r="D83" s="25">
        <v>296835371</v>
      </c>
      <c r="E83" s="25">
        <v>822261527</v>
      </c>
      <c r="F83" s="25">
        <f t="shared" si="58"/>
        <v>525426156</v>
      </c>
      <c r="G83" s="26">
        <v>0</v>
      </c>
      <c r="H83" s="27">
        <f t="shared" si="59"/>
        <v>525426156</v>
      </c>
    </row>
    <row r="84" spans="1:8" ht="26.25" x14ac:dyDescent="0.25">
      <c r="A84" s="23" t="s">
        <v>156</v>
      </c>
      <c r="B84" s="24" t="s">
        <v>157</v>
      </c>
      <c r="C84" s="25">
        <v>0</v>
      </c>
      <c r="D84" s="25">
        <v>3387423852</v>
      </c>
      <c r="E84" s="25">
        <v>420103894335</v>
      </c>
      <c r="F84" s="25">
        <f t="shared" si="58"/>
        <v>416716470483</v>
      </c>
      <c r="G84" s="26">
        <v>0</v>
      </c>
      <c r="H84" s="27">
        <f t="shared" si="59"/>
        <v>416716470483</v>
      </c>
    </row>
    <row r="85" spans="1:8" ht="26.25" x14ac:dyDescent="0.25">
      <c r="A85" s="23" t="s">
        <v>158</v>
      </c>
      <c r="B85" s="24" t="s">
        <v>159</v>
      </c>
      <c r="C85" s="25">
        <v>0</v>
      </c>
      <c r="D85" s="25">
        <v>0</v>
      </c>
      <c r="E85" s="25">
        <v>9275886655</v>
      </c>
      <c r="F85" s="25">
        <f t="shared" si="58"/>
        <v>9275886655</v>
      </c>
      <c r="G85" s="26">
        <v>0</v>
      </c>
      <c r="H85" s="27">
        <f t="shared" si="59"/>
        <v>9275886655</v>
      </c>
    </row>
    <row r="86" spans="1:8" x14ac:dyDescent="0.25">
      <c r="A86" s="23" t="s">
        <v>160</v>
      </c>
      <c r="B86" s="24" t="s">
        <v>161</v>
      </c>
      <c r="C86" s="25">
        <v>0</v>
      </c>
      <c r="D86" s="25">
        <v>94125376339</v>
      </c>
      <c r="E86" s="25">
        <v>275434556001</v>
      </c>
      <c r="F86" s="25">
        <f t="shared" si="58"/>
        <v>181309179662</v>
      </c>
      <c r="G86" s="26">
        <v>0</v>
      </c>
      <c r="H86" s="27">
        <f t="shared" si="59"/>
        <v>181309179662</v>
      </c>
    </row>
    <row r="87" spans="1:8" x14ac:dyDescent="0.25">
      <c r="A87" s="23" t="s">
        <v>162</v>
      </c>
      <c r="B87" s="24" t="s">
        <v>163</v>
      </c>
      <c r="C87" s="25">
        <v>0</v>
      </c>
      <c r="D87" s="25">
        <v>40837513414</v>
      </c>
      <c r="E87" s="25">
        <v>40837513414</v>
      </c>
      <c r="F87" s="25">
        <f t="shared" si="58"/>
        <v>0</v>
      </c>
      <c r="G87" s="26">
        <v>0</v>
      </c>
      <c r="H87" s="27">
        <f t="shared" si="59"/>
        <v>0</v>
      </c>
    </row>
    <row r="88" spans="1:8" x14ac:dyDescent="0.25">
      <c r="A88" s="23" t="s">
        <v>164</v>
      </c>
      <c r="B88" s="24" t="s">
        <v>165</v>
      </c>
      <c r="C88" s="25">
        <v>0</v>
      </c>
      <c r="D88" s="25">
        <v>1379409738</v>
      </c>
      <c r="E88" s="25">
        <v>2766924689</v>
      </c>
      <c r="F88" s="25">
        <f t="shared" si="58"/>
        <v>1387514951</v>
      </c>
      <c r="G88" s="26">
        <v>0</v>
      </c>
      <c r="H88" s="27">
        <f t="shared" si="59"/>
        <v>1387514951</v>
      </c>
    </row>
    <row r="89" spans="1:8" x14ac:dyDescent="0.25">
      <c r="A89" s="17" t="s">
        <v>166</v>
      </c>
      <c r="B89" s="18" t="s">
        <v>167</v>
      </c>
      <c r="C89" s="19">
        <f t="shared" ref="C89:H89" si="60">SUM(C90:C92)</f>
        <v>0</v>
      </c>
      <c r="D89" s="19">
        <f t="shared" si="60"/>
        <v>7922962</v>
      </c>
      <c r="E89" s="19">
        <f t="shared" si="60"/>
        <v>5105099317808</v>
      </c>
      <c r="F89" s="19">
        <f t="shared" si="60"/>
        <v>5105091394846</v>
      </c>
      <c r="G89" s="19">
        <f t="shared" si="60"/>
        <v>0</v>
      </c>
      <c r="H89" s="28">
        <f t="shared" si="60"/>
        <v>5105091394846</v>
      </c>
    </row>
    <row r="90" spans="1:8" x14ac:dyDescent="0.25">
      <c r="A90" s="23" t="s">
        <v>168</v>
      </c>
      <c r="B90" s="24" t="s">
        <v>169</v>
      </c>
      <c r="C90" s="25">
        <v>0</v>
      </c>
      <c r="D90" s="25">
        <v>5578013</v>
      </c>
      <c r="E90" s="25">
        <v>19840870280</v>
      </c>
      <c r="F90" s="25">
        <f t="shared" ref="F90:F92" si="61">C90-D90+E90</f>
        <v>19835292267</v>
      </c>
      <c r="G90" s="26">
        <v>0</v>
      </c>
      <c r="H90" s="27">
        <f t="shared" ref="H90:H92" si="62">+F90-G90</f>
        <v>19835292267</v>
      </c>
    </row>
    <row r="91" spans="1:8" x14ac:dyDescent="0.25">
      <c r="A91" s="23" t="s">
        <v>170</v>
      </c>
      <c r="B91" s="24" t="s">
        <v>171</v>
      </c>
      <c r="C91" s="25">
        <v>0</v>
      </c>
      <c r="D91" s="25">
        <v>2344949</v>
      </c>
      <c r="E91" s="25">
        <v>3050227854</v>
      </c>
      <c r="F91" s="25">
        <f t="shared" si="61"/>
        <v>3047882905</v>
      </c>
      <c r="G91" s="26">
        <v>0</v>
      </c>
      <c r="H91" s="27">
        <f t="shared" si="62"/>
        <v>3047882905</v>
      </c>
    </row>
    <row r="92" spans="1:8" x14ac:dyDescent="0.25">
      <c r="A92" s="23" t="s">
        <v>172</v>
      </c>
      <c r="B92" s="24" t="s">
        <v>173</v>
      </c>
      <c r="C92" s="25">
        <v>0</v>
      </c>
      <c r="D92" s="25">
        <v>0</v>
      </c>
      <c r="E92" s="25">
        <v>5082208219674</v>
      </c>
      <c r="F92" s="25">
        <f t="shared" si="61"/>
        <v>5082208219674</v>
      </c>
      <c r="G92" s="26">
        <v>0</v>
      </c>
      <c r="H92" s="27">
        <f t="shared" si="62"/>
        <v>5082208219674</v>
      </c>
    </row>
    <row r="93" spans="1:8" x14ac:dyDescent="0.25">
      <c r="A93" s="17" t="s">
        <v>174</v>
      </c>
      <c r="B93" s="18" t="s">
        <v>175</v>
      </c>
      <c r="C93" s="19">
        <f t="shared" ref="C93:H93" si="63">SUM(C94)</f>
        <v>0</v>
      </c>
      <c r="D93" s="19">
        <f t="shared" si="63"/>
        <v>0</v>
      </c>
      <c r="E93" s="19">
        <f t="shared" si="63"/>
        <v>3159981173</v>
      </c>
      <c r="F93" s="19">
        <f t="shared" si="63"/>
        <v>3159981173</v>
      </c>
      <c r="G93" s="19">
        <f t="shared" si="63"/>
        <v>0</v>
      </c>
      <c r="H93" s="28">
        <f t="shared" si="63"/>
        <v>3159981173</v>
      </c>
    </row>
    <row r="94" spans="1:8" x14ac:dyDescent="0.25">
      <c r="A94" s="23" t="s">
        <v>176</v>
      </c>
      <c r="B94" s="24" t="s">
        <v>177</v>
      </c>
      <c r="C94" s="25">
        <v>0</v>
      </c>
      <c r="D94" s="25">
        <v>0</v>
      </c>
      <c r="E94" s="25">
        <v>3159981173</v>
      </c>
      <c r="F94" s="25">
        <f>C94-D94+E94</f>
        <v>3159981173</v>
      </c>
      <c r="G94" s="26">
        <v>0</v>
      </c>
      <c r="H94" s="27">
        <f t="shared" ref="H94" si="64">+F94-G94</f>
        <v>3159981173</v>
      </c>
    </row>
    <row r="95" spans="1:8" x14ac:dyDescent="0.25">
      <c r="A95" s="17" t="s">
        <v>178</v>
      </c>
      <c r="B95" s="18" t="s">
        <v>179</v>
      </c>
      <c r="C95" s="19">
        <f t="shared" ref="C95:H95" si="65">SUM(C96)</f>
        <v>0</v>
      </c>
      <c r="D95" s="19">
        <f t="shared" si="65"/>
        <v>0</v>
      </c>
      <c r="E95" s="19">
        <f t="shared" si="65"/>
        <v>165130542</v>
      </c>
      <c r="F95" s="19">
        <f t="shared" si="65"/>
        <v>165130542</v>
      </c>
      <c r="G95" s="19">
        <f t="shared" si="65"/>
        <v>0</v>
      </c>
      <c r="H95" s="28">
        <f t="shared" si="65"/>
        <v>165130542</v>
      </c>
    </row>
    <row r="96" spans="1:8" x14ac:dyDescent="0.25">
      <c r="A96" s="23" t="s">
        <v>180</v>
      </c>
      <c r="B96" s="24" t="s">
        <v>181</v>
      </c>
      <c r="C96" s="25">
        <v>0</v>
      </c>
      <c r="D96" s="25">
        <v>0</v>
      </c>
      <c r="E96" s="25">
        <v>165130542</v>
      </c>
      <c r="F96" s="25">
        <f>C96-D96+E96</f>
        <v>165130542</v>
      </c>
      <c r="G96" s="26">
        <v>0</v>
      </c>
      <c r="H96" s="27">
        <f t="shared" ref="H96" si="66">+F96-G96</f>
        <v>165130542</v>
      </c>
    </row>
    <row r="97" spans="1:10" x14ac:dyDescent="0.25">
      <c r="A97" s="17" t="s">
        <v>182</v>
      </c>
      <c r="B97" s="18" t="s">
        <v>183</v>
      </c>
      <c r="C97" s="19">
        <f t="shared" ref="C97:H97" si="67">C98+C104</f>
        <v>0</v>
      </c>
      <c r="D97" s="19">
        <f t="shared" si="67"/>
        <v>33418346618354</v>
      </c>
      <c r="E97" s="19">
        <f t="shared" si="67"/>
        <v>1508844975866</v>
      </c>
      <c r="F97" s="19">
        <f t="shared" si="67"/>
        <v>31909501642488</v>
      </c>
      <c r="G97" s="19">
        <f t="shared" si="67"/>
        <v>0</v>
      </c>
      <c r="H97" s="28">
        <f t="shared" si="67"/>
        <v>31909501642488</v>
      </c>
    </row>
    <row r="98" spans="1:10" x14ac:dyDescent="0.25">
      <c r="A98" s="17" t="s">
        <v>184</v>
      </c>
      <c r="B98" s="18" t="s">
        <v>137</v>
      </c>
      <c r="C98" s="19">
        <f t="shared" ref="C98:H98" si="68">C99+C101</f>
        <v>0</v>
      </c>
      <c r="D98" s="19">
        <f t="shared" si="68"/>
        <v>24517109635090</v>
      </c>
      <c r="E98" s="19">
        <f t="shared" si="68"/>
        <v>679955061017</v>
      </c>
      <c r="F98" s="19">
        <f t="shared" si="68"/>
        <v>23837154574073</v>
      </c>
      <c r="G98" s="19">
        <f t="shared" si="68"/>
        <v>0</v>
      </c>
      <c r="H98" s="28">
        <f t="shared" si="68"/>
        <v>23837154574073</v>
      </c>
    </row>
    <row r="99" spans="1:10" x14ac:dyDescent="0.25">
      <c r="A99" s="17" t="s">
        <v>185</v>
      </c>
      <c r="B99" s="18" t="s">
        <v>186</v>
      </c>
      <c r="C99" s="19">
        <f t="shared" ref="C99:H99" si="69">SUM(C100)</f>
        <v>0</v>
      </c>
      <c r="D99" s="19">
        <f t="shared" si="69"/>
        <v>21955859280084</v>
      </c>
      <c r="E99" s="19">
        <f t="shared" si="69"/>
        <v>373266935014</v>
      </c>
      <c r="F99" s="19">
        <f t="shared" si="69"/>
        <v>21582592345070</v>
      </c>
      <c r="G99" s="19">
        <f t="shared" si="69"/>
        <v>0</v>
      </c>
      <c r="H99" s="28">
        <f t="shared" si="69"/>
        <v>21582592345070</v>
      </c>
    </row>
    <row r="100" spans="1:10" x14ac:dyDescent="0.25">
      <c r="A100" s="23" t="s">
        <v>187</v>
      </c>
      <c r="B100" s="24" t="s">
        <v>188</v>
      </c>
      <c r="C100" s="25">
        <v>0</v>
      </c>
      <c r="D100" s="25">
        <v>21955859280084</v>
      </c>
      <c r="E100" s="25">
        <v>373266935014</v>
      </c>
      <c r="F100" s="25">
        <f>C100+D100-E100</f>
        <v>21582592345070</v>
      </c>
      <c r="G100" s="26">
        <v>0</v>
      </c>
      <c r="H100" s="27">
        <f t="shared" ref="H100" si="70">+F100-G100</f>
        <v>21582592345070</v>
      </c>
      <c r="J100" s="34"/>
    </row>
    <row r="101" spans="1:10" x14ac:dyDescent="0.25">
      <c r="A101" s="17" t="s">
        <v>189</v>
      </c>
      <c r="B101" s="18" t="s">
        <v>143</v>
      </c>
      <c r="C101" s="19">
        <f t="shared" ref="C101:H101" si="71">SUM(C102:C103)</f>
        <v>0</v>
      </c>
      <c r="D101" s="19">
        <f t="shared" si="71"/>
        <v>2561250355006</v>
      </c>
      <c r="E101" s="19">
        <f t="shared" si="71"/>
        <v>306688126003</v>
      </c>
      <c r="F101" s="19">
        <f t="shared" si="71"/>
        <v>2254562229003</v>
      </c>
      <c r="G101" s="19">
        <f t="shared" si="71"/>
        <v>0</v>
      </c>
      <c r="H101" s="28">
        <f t="shared" si="71"/>
        <v>2254562229003</v>
      </c>
    </row>
    <row r="102" spans="1:10" x14ac:dyDescent="0.25">
      <c r="A102" s="23" t="s">
        <v>190</v>
      </c>
      <c r="B102" s="24" t="s">
        <v>191</v>
      </c>
      <c r="C102" s="25">
        <v>0</v>
      </c>
      <c r="D102" s="25">
        <v>2258623978949</v>
      </c>
      <c r="E102" s="25">
        <v>16884264112</v>
      </c>
      <c r="F102" s="25">
        <f t="shared" ref="F102:F103" si="72">C102+D102-E102</f>
        <v>2241739714837</v>
      </c>
      <c r="G102" s="26">
        <v>0</v>
      </c>
      <c r="H102" s="27">
        <f t="shared" ref="H102:H103" si="73">+F102-G102</f>
        <v>2241739714837</v>
      </c>
    </row>
    <row r="103" spans="1:10" x14ac:dyDescent="0.25">
      <c r="A103" s="23" t="s">
        <v>192</v>
      </c>
      <c r="B103" s="24" t="s">
        <v>147</v>
      </c>
      <c r="C103" s="25">
        <v>0</v>
      </c>
      <c r="D103" s="25">
        <v>302626376057</v>
      </c>
      <c r="E103" s="25">
        <v>289803861891</v>
      </c>
      <c r="F103" s="25">
        <f t="shared" si="72"/>
        <v>12822514166</v>
      </c>
      <c r="G103" s="26">
        <v>0</v>
      </c>
      <c r="H103" s="27">
        <f t="shared" si="73"/>
        <v>12822514166</v>
      </c>
    </row>
    <row r="104" spans="1:10" x14ac:dyDescent="0.25">
      <c r="A104" s="17" t="s">
        <v>193</v>
      </c>
      <c r="B104" s="18" t="s">
        <v>194</v>
      </c>
      <c r="C104" s="19">
        <f t="shared" ref="C104:H104" si="74">C105+C110+C115+C119+C124+C126</f>
        <v>0</v>
      </c>
      <c r="D104" s="19">
        <f t="shared" si="74"/>
        <v>8901236983264</v>
      </c>
      <c r="E104" s="19">
        <f t="shared" si="74"/>
        <v>828889914849</v>
      </c>
      <c r="F104" s="19">
        <f t="shared" si="74"/>
        <v>8072347068415</v>
      </c>
      <c r="G104" s="19">
        <f t="shared" si="74"/>
        <v>0</v>
      </c>
      <c r="H104" s="28">
        <f t="shared" si="74"/>
        <v>8072347068415</v>
      </c>
    </row>
    <row r="105" spans="1:10" x14ac:dyDescent="0.25">
      <c r="A105" s="17" t="s">
        <v>195</v>
      </c>
      <c r="B105" s="18" t="s">
        <v>196</v>
      </c>
      <c r="C105" s="19">
        <f t="shared" ref="C105:H105" si="75">SUM(C106:C109)</f>
        <v>0</v>
      </c>
      <c r="D105" s="19">
        <f t="shared" si="75"/>
        <v>6087188893692</v>
      </c>
      <c r="E105" s="19">
        <f t="shared" si="75"/>
        <v>535340959412</v>
      </c>
      <c r="F105" s="19">
        <f t="shared" si="75"/>
        <v>5551847934280</v>
      </c>
      <c r="G105" s="19">
        <f t="shared" si="75"/>
        <v>0</v>
      </c>
      <c r="H105" s="28">
        <f t="shared" si="75"/>
        <v>5551847934280</v>
      </c>
    </row>
    <row r="106" spans="1:10" x14ac:dyDescent="0.25">
      <c r="A106" s="23" t="s">
        <v>197</v>
      </c>
      <c r="B106" s="24" t="s">
        <v>98</v>
      </c>
      <c r="C106" s="25">
        <v>0</v>
      </c>
      <c r="D106" s="25">
        <v>1098187760</v>
      </c>
      <c r="E106" s="25">
        <v>0</v>
      </c>
      <c r="F106" s="25">
        <f t="shared" ref="F106:F109" si="76">C106+D106-E106</f>
        <v>1098187760</v>
      </c>
      <c r="G106" s="26">
        <v>0</v>
      </c>
      <c r="H106" s="27">
        <f t="shared" ref="H106:H109" si="77">+F106-G106</f>
        <v>1098187760</v>
      </c>
    </row>
    <row r="107" spans="1:10" x14ac:dyDescent="0.25">
      <c r="A107" s="23" t="s">
        <v>198</v>
      </c>
      <c r="B107" s="24" t="s">
        <v>100</v>
      </c>
      <c r="C107" s="25">
        <v>0</v>
      </c>
      <c r="D107" s="25">
        <v>4503347595521</v>
      </c>
      <c r="E107" s="25">
        <v>508560877183</v>
      </c>
      <c r="F107" s="25">
        <f t="shared" si="76"/>
        <v>3994786718338</v>
      </c>
      <c r="G107" s="26">
        <v>0</v>
      </c>
      <c r="H107" s="27">
        <f t="shared" si="77"/>
        <v>3994786718338</v>
      </c>
    </row>
    <row r="108" spans="1:10" x14ac:dyDescent="0.25">
      <c r="A108" s="23" t="s">
        <v>199</v>
      </c>
      <c r="B108" s="24" t="s">
        <v>102</v>
      </c>
      <c r="C108" s="25">
        <v>0</v>
      </c>
      <c r="D108" s="25">
        <v>1446741531388</v>
      </c>
      <c r="E108" s="25">
        <v>26780082229</v>
      </c>
      <c r="F108" s="25">
        <f t="shared" si="76"/>
        <v>1419961449159</v>
      </c>
      <c r="G108" s="26">
        <v>0</v>
      </c>
      <c r="H108" s="27">
        <f t="shared" si="77"/>
        <v>1419961449159</v>
      </c>
    </row>
    <row r="109" spans="1:10" x14ac:dyDescent="0.25">
      <c r="A109" s="23" t="s">
        <v>200</v>
      </c>
      <c r="B109" s="24" t="s">
        <v>104</v>
      </c>
      <c r="C109" s="25">
        <v>0</v>
      </c>
      <c r="D109" s="25">
        <v>136001579023</v>
      </c>
      <c r="E109" s="25">
        <v>0</v>
      </c>
      <c r="F109" s="25">
        <f t="shared" si="76"/>
        <v>136001579023</v>
      </c>
      <c r="G109" s="26">
        <v>0</v>
      </c>
      <c r="H109" s="27">
        <f t="shared" si="77"/>
        <v>136001579023</v>
      </c>
    </row>
    <row r="110" spans="1:10" x14ac:dyDescent="0.25">
      <c r="A110" s="17" t="s">
        <v>201</v>
      </c>
      <c r="B110" s="18" t="s">
        <v>202</v>
      </c>
      <c r="C110" s="19">
        <f t="shared" ref="C110:H110" si="78">SUM(C111:C114)</f>
        <v>0</v>
      </c>
      <c r="D110" s="19">
        <f t="shared" si="78"/>
        <v>45406453492</v>
      </c>
      <c r="E110" s="19">
        <f t="shared" si="78"/>
        <v>0</v>
      </c>
      <c r="F110" s="19">
        <f t="shared" si="78"/>
        <v>45406453492</v>
      </c>
      <c r="G110" s="19">
        <f t="shared" si="78"/>
        <v>0</v>
      </c>
      <c r="H110" s="28">
        <f t="shared" si="78"/>
        <v>45406453492</v>
      </c>
    </row>
    <row r="111" spans="1:10" x14ac:dyDescent="0.25">
      <c r="A111" s="23" t="s">
        <v>203</v>
      </c>
      <c r="B111" s="24" t="s">
        <v>98</v>
      </c>
      <c r="C111" s="25">
        <v>0</v>
      </c>
      <c r="D111" s="25">
        <v>135906172</v>
      </c>
      <c r="E111" s="25">
        <v>0</v>
      </c>
      <c r="F111" s="25">
        <f t="shared" ref="F111:F114" si="79">C111+D111-E111</f>
        <v>135906172</v>
      </c>
      <c r="G111" s="26">
        <v>0</v>
      </c>
      <c r="H111" s="27">
        <f t="shared" ref="H111:H114" si="80">+F111-G111</f>
        <v>135906172</v>
      </c>
    </row>
    <row r="112" spans="1:10" x14ac:dyDescent="0.25">
      <c r="A112" s="23" t="s">
        <v>204</v>
      </c>
      <c r="B112" s="24" t="s">
        <v>100</v>
      </c>
      <c r="C112" s="25">
        <v>0</v>
      </c>
      <c r="D112" s="25">
        <v>22622164269</v>
      </c>
      <c r="E112" s="25">
        <v>0</v>
      </c>
      <c r="F112" s="25">
        <f t="shared" si="79"/>
        <v>22622164269</v>
      </c>
      <c r="G112" s="26">
        <v>0</v>
      </c>
      <c r="H112" s="27">
        <f t="shared" si="80"/>
        <v>22622164269</v>
      </c>
    </row>
    <row r="113" spans="1:8" x14ac:dyDescent="0.25">
      <c r="A113" s="23" t="s">
        <v>205</v>
      </c>
      <c r="B113" s="24" t="s">
        <v>102</v>
      </c>
      <c r="C113" s="25">
        <v>0</v>
      </c>
      <c r="D113" s="25">
        <v>22647316180</v>
      </c>
      <c r="E113" s="25">
        <v>0</v>
      </c>
      <c r="F113" s="25">
        <f t="shared" si="79"/>
        <v>22647316180</v>
      </c>
      <c r="G113" s="26">
        <v>0</v>
      </c>
      <c r="H113" s="27">
        <f t="shared" si="80"/>
        <v>22647316180</v>
      </c>
    </row>
    <row r="114" spans="1:8" x14ac:dyDescent="0.25">
      <c r="A114" s="23" t="s">
        <v>206</v>
      </c>
      <c r="B114" s="24" t="s">
        <v>207</v>
      </c>
      <c r="C114" s="25">
        <v>0</v>
      </c>
      <c r="D114" s="25">
        <v>1066871</v>
      </c>
      <c r="E114" s="25">
        <v>0</v>
      </c>
      <c r="F114" s="25">
        <f t="shared" si="79"/>
        <v>1066871</v>
      </c>
      <c r="G114" s="26">
        <v>0</v>
      </c>
      <c r="H114" s="27">
        <f t="shared" si="80"/>
        <v>1066871</v>
      </c>
    </row>
    <row r="115" spans="1:8" x14ac:dyDescent="0.25">
      <c r="A115" s="17" t="s">
        <v>208</v>
      </c>
      <c r="B115" s="18" t="s">
        <v>167</v>
      </c>
      <c r="C115" s="19">
        <f t="shared" ref="C115:H115" si="81">SUM(C116:C118)</f>
        <v>0</v>
      </c>
      <c r="D115" s="19">
        <f t="shared" si="81"/>
        <v>1548124719445</v>
      </c>
      <c r="E115" s="19">
        <f t="shared" si="81"/>
        <v>0</v>
      </c>
      <c r="F115" s="19">
        <f t="shared" si="81"/>
        <v>1548124719445</v>
      </c>
      <c r="G115" s="19">
        <f t="shared" si="81"/>
        <v>0</v>
      </c>
      <c r="H115" s="28">
        <f t="shared" si="81"/>
        <v>1548124719445</v>
      </c>
    </row>
    <row r="116" spans="1:8" x14ac:dyDescent="0.25">
      <c r="A116" s="23" t="s">
        <v>209</v>
      </c>
      <c r="B116" s="24" t="s">
        <v>169</v>
      </c>
      <c r="C116" s="25">
        <v>0</v>
      </c>
      <c r="D116" s="25">
        <v>171393984</v>
      </c>
      <c r="E116" s="25">
        <v>0</v>
      </c>
      <c r="F116" s="25">
        <f t="shared" ref="F116:F118" si="82">C116+D116-E116</f>
        <v>171393984</v>
      </c>
      <c r="G116" s="26">
        <v>0</v>
      </c>
      <c r="H116" s="27">
        <f t="shared" ref="H116:H118" si="83">+F116-G116</f>
        <v>171393984</v>
      </c>
    </row>
    <row r="117" spans="1:8" x14ac:dyDescent="0.25">
      <c r="A117" s="23" t="s">
        <v>210</v>
      </c>
      <c r="B117" s="24" t="s">
        <v>211</v>
      </c>
      <c r="C117" s="25">
        <v>0</v>
      </c>
      <c r="D117" s="25">
        <v>1477752279863</v>
      </c>
      <c r="E117" s="25">
        <v>0</v>
      </c>
      <c r="F117" s="25">
        <f t="shared" si="82"/>
        <v>1477752279863</v>
      </c>
      <c r="G117" s="26">
        <v>0</v>
      </c>
      <c r="H117" s="27">
        <f t="shared" si="83"/>
        <v>1477752279863</v>
      </c>
    </row>
    <row r="118" spans="1:8" x14ac:dyDescent="0.25">
      <c r="A118" s="23" t="s">
        <v>212</v>
      </c>
      <c r="B118" s="24" t="s">
        <v>213</v>
      </c>
      <c r="C118" s="25">
        <v>0</v>
      </c>
      <c r="D118" s="25">
        <v>70201045598</v>
      </c>
      <c r="E118" s="25">
        <v>0</v>
      </c>
      <c r="F118" s="25">
        <f t="shared" si="82"/>
        <v>70201045598</v>
      </c>
      <c r="G118" s="26">
        <v>0</v>
      </c>
      <c r="H118" s="27">
        <f t="shared" si="83"/>
        <v>70201045598</v>
      </c>
    </row>
    <row r="119" spans="1:8" x14ac:dyDescent="0.25">
      <c r="A119" s="17" t="s">
        <v>214</v>
      </c>
      <c r="B119" s="18" t="s">
        <v>151</v>
      </c>
      <c r="C119" s="19">
        <f t="shared" ref="C119:H119" si="84">SUM(C120:C123)</f>
        <v>0</v>
      </c>
      <c r="D119" s="19">
        <f t="shared" si="84"/>
        <v>603302092456</v>
      </c>
      <c r="E119" s="19">
        <f t="shared" si="84"/>
        <v>215661356127</v>
      </c>
      <c r="F119" s="19">
        <f t="shared" si="84"/>
        <v>387640736329</v>
      </c>
      <c r="G119" s="19">
        <f t="shared" si="84"/>
        <v>0</v>
      </c>
      <c r="H119" s="28">
        <f t="shared" si="84"/>
        <v>387640736329</v>
      </c>
    </row>
    <row r="120" spans="1:8" ht="26.25" x14ac:dyDescent="0.25">
      <c r="A120" s="23" t="s">
        <v>215</v>
      </c>
      <c r="B120" s="24" t="s">
        <v>216</v>
      </c>
      <c r="C120" s="25">
        <v>0</v>
      </c>
      <c r="D120" s="25">
        <v>229434058089</v>
      </c>
      <c r="E120" s="25">
        <v>67471864491</v>
      </c>
      <c r="F120" s="25">
        <f t="shared" ref="F120:F123" si="85">C120+D120-E120</f>
        <v>161962193598</v>
      </c>
      <c r="G120" s="26">
        <v>0</v>
      </c>
      <c r="H120" s="27">
        <f t="shared" ref="H120:H123" si="86">+F120-G120</f>
        <v>161962193598</v>
      </c>
    </row>
    <row r="121" spans="1:8" ht="26.25" x14ac:dyDescent="0.25">
      <c r="A121" s="23" t="s">
        <v>217</v>
      </c>
      <c r="B121" s="24" t="s">
        <v>218</v>
      </c>
      <c r="C121" s="25">
        <v>0</v>
      </c>
      <c r="D121" s="25">
        <v>15789282682</v>
      </c>
      <c r="E121" s="25">
        <v>0</v>
      </c>
      <c r="F121" s="25">
        <f t="shared" si="85"/>
        <v>15789282682</v>
      </c>
      <c r="G121" s="26">
        <v>0</v>
      </c>
      <c r="H121" s="27">
        <f t="shared" si="86"/>
        <v>15789282682</v>
      </c>
    </row>
    <row r="122" spans="1:8" ht="26.25" x14ac:dyDescent="0.25">
      <c r="A122" s="23" t="s">
        <v>219</v>
      </c>
      <c r="B122" s="24" t="s">
        <v>220</v>
      </c>
      <c r="C122" s="25">
        <v>0</v>
      </c>
      <c r="D122" s="25">
        <v>174972392104</v>
      </c>
      <c r="E122" s="25">
        <v>22490621497</v>
      </c>
      <c r="F122" s="25">
        <f t="shared" si="85"/>
        <v>152481770607</v>
      </c>
      <c r="G122" s="26">
        <v>0</v>
      </c>
      <c r="H122" s="27">
        <f t="shared" si="86"/>
        <v>152481770607</v>
      </c>
    </row>
    <row r="123" spans="1:8" x14ac:dyDescent="0.25">
      <c r="A123" s="23" t="s">
        <v>221</v>
      </c>
      <c r="B123" s="24" t="s">
        <v>222</v>
      </c>
      <c r="C123" s="25">
        <v>0</v>
      </c>
      <c r="D123" s="25">
        <v>183106359581</v>
      </c>
      <c r="E123" s="25">
        <v>125698870139</v>
      </c>
      <c r="F123" s="25">
        <f t="shared" si="85"/>
        <v>57407489442</v>
      </c>
      <c r="G123" s="26">
        <v>0</v>
      </c>
      <c r="H123" s="27">
        <f t="shared" si="86"/>
        <v>57407489442</v>
      </c>
    </row>
    <row r="124" spans="1:8" x14ac:dyDescent="0.25">
      <c r="A124" s="17" t="s">
        <v>223</v>
      </c>
      <c r="B124" s="18" t="s">
        <v>224</v>
      </c>
      <c r="C124" s="19">
        <f t="shared" ref="C124:H124" si="87">SUM(C125)</f>
        <v>0</v>
      </c>
      <c r="D124" s="19">
        <f t="shared" si="87"/>
        <v>1163011603</v>
      </c>
      <c r="E124" s="19">
        <f t="shared" si="87"/>
        <v>0</v>
      </c>
      <c r="F124" s="19">
        <f t="shared" si="87"/>
        <v>1163011603</v>
      </c>
      <c r="G124" s="19">
        <f t="shared" si="87"/>
        <v>0</v>
      </c>
      <c r="H124" s="28">
        <f t="shared" si="87"/>
        <v>1163011603</v>
      </c>
    </row>
    <row r="125" spans="1:8" x14ac:dyDescent="0.25">
      <c r="A125" s="23" t="s">
        <v>225</v>
      </c>
      <c r="B125" s="24" t="s">
        <v>226</v>
      </c>
      <c r="C125" s="25">
        <v>0</v>
      </c>
      <c r="D125" s="25">
        <v>1163011603</v>
      </c>
      <c r="E125" s="25">
        <v>0</v>
      </c>
      <c r="F125" s="25">
        <f>C125+D125-E125</f>
        <v>1163011603</v>
      </c>
      <c r="G125" s="26">
        <v>0</v>
      </c>
      <c r="H125" s="27">
        <f t="shared" ref="H125" si="88">+F125-G125</f>
        <v>1163011603</v>
      </c>
    </row>
    <row r="126" spans="1:8" x14ac:dyDescent="0.25">
      <c r="A126" s="17" t="s">
        <v>227</v>
      </c>
      <c r="B126" s="18" t="s">
        <v>175</v>
      </c>
      <c r="C126" s="19">
        <f t="shared" ref="C126:H126" si="89">SUM(C127)</f>
        <v>0</v>
      </c>
      <c r="D126" s="19">
        <f t="shared" si="89"/>
        <v>616051812576</v>
      </c>
      <c r="E126" s="19">
        <f t="shared" si="89"/>
        <v>77887599310</v>
      </c>
      <c r="F126" s="19">
        <f t="shared" si="89"/>
        <v>538164213266</v>
      </c>
      <c r="G126" s="19">
        <f t="shared" si="89"/>
        <v>0</v>
      </c>
      <c r="H126" s="28">
        <f t="shared" si="89"/>
        <v>538164213266</v>
      </c>
    </row>
    <row r="127" spans="1:8" x14ac:dyDescent="0.25">
      <c r="A127" s="23" t="s">
        <v>228</v>
      </c>
      <c r="B127" s="24" t="s">
        <v>229</v>
      </c>
      <c r="C127" s="25">
        <v>0</v>
      </c>
      <c r="D127" s="25">
        <v>616051812576</v>
      </c>
      <c r="E127" s="25">
        <v>77887599310</v>
      </c>
      <c r="F127" s="25">
        <f>C127+D127-E127</f>
        <v>538164213266</v>
      </c>
      <c r="G127" s="26">
        <v>0</v>
      </c>
      <c r="H127" s="27">
        <f t="shared" ref="H127" si="90">+F127-G127</f>
        <v>538164213266</v>
      </c>
    </row>
    <row r="128" spans="1:8" x14ac:dyDescent="0.25">
      <c r="A128" s="17" t="s">
        <v>230</v>
      </c>
      <c r="B128" s="18" t="s">
        <v>231</v>
      </c>
      <c r="C128" s="19">
        <f t="shared" ref="C128:H128" si="91">C129+C135</f>
        <v>0</v>
      </c>
      <c r="D128" s="19">
        <f t="shared" si="91"/>
        <v>597094739963</v>
      </c>
      <c r="E128" s="19">
        <f t="shared" si="91"/>
        <v>597094739963</v>
      </c>
      <c r="F128" s="19">
        <f t="shared" si="91"/>
        <v>0</v>
      </c>
      <c r="G128" s="19">
        <f t="shared" si="91"/>
        <v>0</v>
      </c>
      <c r="H128" s="28">
        <f t="shared" si="91"/>
        <v>0</v>
      </c>
    </row>
    <row r="129" spans="1:8" x14ac:dyDescent="0.25">
      <c r="A129" s="17" t="s">
        <v>232</v>
      </c>
      <c r="B129" s="18" t="s">
        <v>233</v>
      </c>
      <c r="C129" s="19">
        <f t="shared" ref="C129:H129" si="92">C130+C133</f>
        <v>6091471250941</v>
      </c>
      <c r="D129" s="19">
        <f t="shared" si="92"/>
        <v>374558909199</v>
      </c>
      <c r="E129" s="19">
        <f t="shared" si="92"/>
        <v>222535830764</v>
      </c>
      <c r="F129" s="19">
        <f t="shared" si="92"/>
        <v>6243494329376</v>
      </c>
      <c r="G129" s="19">
        <f t="shared" si="92"/>
        <v>0</v>
      </c>
      <c r="H129" s="28">
        <f t="shared" si="92"/>
        <v>6243494329376</v>
      </c>
    </row>
    <row r="130" spans="1:8" x14ac:dyDescent="0.25">
      <c r="A130" s="17" t="s">
        <v>234</v>
      </c>
      <c r="B130" s="18" t="s">
        <v>235</v>
      </c>
      <c r="C130" s="19">
        <f t="shared" ref="C130:H130" si="93">SUM(C131:C132)</f>
        <v>5446591804841</v>
      </c>
      <c r="D130" s="19">
        <f t="shared" si="93"/>
        <v>374558909199</v>
      </c>
      <c r="E130" s="19">
        <f t="shared" si="93"/>
        <v>197669618064</v>
      </c>
      <c r="F130" s="19">
        <f t="shared" si="93"/>
        <v>5623481095976</v>
      </c>
      <c r="G130" s="19">
        <f t="shared" si="93"/>
        <v>0</v>
      </c>
      <c r="H130" s="28">
        <f t="shared" si="93"/>
        <v>5623481095976</v>
      </c>
    </row>
    <row r="131" spans="1:8" x14ac:dyDescent="0.25">
      <c r="A131" s="23" t="s">
        <v>236</v>
      </c>
      <c r="B131" s="24" t="s">
        <v>237</v>
      </c>
      <c r="C131" s="25">
        <v>870692132131</v>
      </c>
      <c r="D131" s="25">
        <v>472206296</v>
      </c>
      <c r="E131" s="25">
        <v>63728942809</v>
      </c>
      <c r="F131" s="25">
        <f t="shared" ref="F131:F132" si="94">C131+D131-E131</f>
        <v>807435395618</v>
      </c>
      <c r="G131" s="26">
        <v>0</v>
      </c>
      <c r="H131" s="27">
        <f t="shared" ref="H131:H132" si="95">+F131-G131</f>
        <v>807435395618</v>
      </c>
    </row>
    <row r="132" spans="1:8" x14ac:dyDescent="0.25">
      <c r="A132" s="23" t="s">
        <v>238</v>
      </c>
      <c r="B132" s="24" t="s">
        <v>239</v>
      </c>
      <c r="C132" s="25">
        <v>4575899672710</v>
      </c>
      <c r="D132" s="25">
        <v>374086702903</v>
      </c>
      <c r="E132" s="25">
        <v>133940675255</v>
      </c>
      <c r="F132" s="25">
        <f t="shared" si="94"/>
        <v>4816045700358</v>
      </c>
      <c r="G132" s="26">
        <v>0</v>
      </c>
      <c r="H132" s="27">
        <f t="shared" si="95"/>
        <v>4816045700358</v>
      </c>
    </row>
    <row r="133" spans="1:8" x14ac:dyDescent="0.25">
      <c r="A133" s="17" t="s">
        <v>240</v>
      </c>
      <c r="B133" s="18" t="s">
        <v>241</v>
      </c>
      <c r="C133" s="19">
        <f t="shared" ref="C133:H133" si="96">SUM(C134)</f>
        <v>644879446100</v>
      </c>
      <c r="D133" s="19">
        <f t="shared" si="96"/>
        <v>0</v>
      </c>
      <c r="E133" s="19">
        <f t="shared" si="96"/>
        <v>24866212700</v>
      </c>
      <c r="F133" s="19">
        <f t="shared" si="96"/>
        <v>620013233400</v>
      </c>
      <c r="G133" s="19">
        <f t="shared" si="96"/>
        <v>0</v>
      </c>
      <c r="H133" s="28">
        <f t="shared" si="96"/>
        <v>620013233400</v>
      </c>
    </row>
    <row r="134" spans="1:8" x14ac:dyDescent="0.25">
      <c r="A134" s="23" t="s">
        <v>242</v>
      </c>
      <c r="B134" s="24" t="s">
        <v>243</v>
      </c>
      <c r="C134" s="25">
        <v>644879446100</v>
      </c>
      <c r="D134" s="25">
        <v>0</v>
      </c>
      <c r="E134" s="25">
        <v>24866212700</v>
      </c>
      <c r="F134" s="25">
        <f>C134+D134-E134</f>
        <v>620013233400</v>
      </c>
      <c r="G134" s="26">
        <v>0</v>
      </c>
      <c r="H134" s="27">
        <f t="shared" ref="H134" si="97">+F134-G134</f>
        <v>620013233400</v>
      </c>
    </row>
    <row r="135" spans="1:8" x14ac:dyDescent="0.25">
      <c r="A135" s="17" t="s">
        <v>244</v>
      </c>
      <c r="B135" s="18" t="s">
        <v>245</v>
      </c>
      <c r="C135" s="19">
        <f t="shared" ref="C135:H135" si="98">C136</f>
        <v>-6091471250941</v>
      </c>
      <c r="D135" s="19">
        <f t="shared" si="98"/>
        <v>222535830764</v>
      </c>
      <c r="E135" s="19">
        <f t="shared" si="98"/>
        <v>374558909199</v>
      </c>
      <c r="F135" s="19">
        <f t="shared" si="98"/>
        <v>-6243494329376</v>
      </c>
      <c r="G135" s="19">
        <f t="shared" si="98"/>
        <v>0</v>
      </c>
      <c r="H135" s="28">
        <f t="shared" si="98"/>
        <v>-6243494329376</v>
      </c>
    </row>
    <row r="136" spans="1:8" x14ac:dyDescent="0.25">
      <c r="A136" s="17" t="s">
        <v>246</v>
      </c>
      <c r="B136" s="18" t="s">
        <v>247</v>
      </c>
      <c r="C136" s="19">
        <f t="shared" ref="C136:H136" si="99">SUM(C137:C138)</f>
        <v>-6091471250941</v>
      </c>
      <c r="D136" s="19">
        <f t="shared" si="99"/>
        <v>222535830764</v>
      </c>
      <c r="E136" s="19">
        <f t="shared" si="99"/>
        <v>374558909199</v>
      </c>
      <c r="F136" s="19">
        <f t="shared" si="99"/>
        <v>-6243494329376</v>
      </c>
      <c r="G136" s="19">
        <f t="shared" si="99"/>
        <v>0</v>
      </c>
      <c r="H136" s="28">
        <f t="shared" si="99"/>
        <v>-6243494329376</v>
      </c>
    </row>
    <row r="137" spans="1:8" x14ac:dyDescent="0.25">
      <c r="A137" s="23" t="s">
        <v>248</v>
      </c>
      <c r="B137" s="24" t="s">
        <v>249</v>
      </c>
      <c r="C137" s="25">
        <v>-5446591804841</v>
      </c>
      <c r="D137" s="25">
        <v>197669618064</v>
      </c>
      <c r="E137" s="25">
        <v>374558909199</v>
      </c>
      <c r="F137" s="25">
        <f t="shared" ref="F137:F138" si="100">C137+D137-E137</f>
        <v>-5623481095976</v>
      </c>
      <c r="G137" s="26">
        <v>0</v>
      </c>
      <c r="H137" s="27">
        <f t="shared" ref="H137:H138" si="101">+F137-G137</f>
        <v>-5623481095976</v>
      </c>
    </row>
    <row r="138" spans="1:8" x14ac:dyDescent="0.25">
      <c r="A138" s="23" t="s">
        <v>250</v>
      </c>
      <c r="B138" s="24" t="s">
        <v>243</v>
      </c>
      <c r="C138" s="25">
        <v>-644879446100</v>
      </c>
      <c r="D138" s="25">
        <v>24866212700</v>
      </c>
      <c r="E138" s="25">
        <v>0</v>
      </c>
      <c r="F138" s="25">
        <f t="shared" si="100"/>
        <v>-620013233400</v>
      </c>
      <c r="G138" s="26">
        <v>0</v>
      </c>
      <c r="H138" s="27">
        <f t="shared" si="101"/>
        <v>-620013233400</v>
      </c>
    </row>
    <row r="139" spans="1:8" x14ac:dyDescent="0.25">
      <c r="A139" s="17" t="s">
        <v>251</v>
      </c>
      <c r="B139" s="18" t="s">
        <v>252</v>
      </c>
      <c r="C139" s="19">
        <f t="shared" ref="C139:H139" si="102">C140+C144+C151</f>
        <v>0</v>
      </c>
      <c r="D139" s="19">
        <f t="shared" si="102"/>
        <v>61689819076428</v>
      </c>
      <c r="E139" s="19">
        <f t="shared" si="102"/>
        <v>61689819076428</v>
      </c>
      <c r="F139" s="19">
        <f t="shared" si="102"/>
        <v>0</v>
      </c>
      <c r="G139" s="19">
        <f t="shared" si="102"/>
        <v>0</v>
      </c>
      <c r="H139" s="28">
        <f t="shared" si="102"/>
        <v>0</v>
      </c>
    </row>
    <row r="140" spans="1:8" x14ac:dyDescent="0.25">
      <c r="A140" s="17" t="s">
        <v>253</v>
      </c>
      <c r="B140" s="18" t="s">
        <v>254</v>
      </c>
      <c r="C140" s="19">
        <f t="shared" ref="C140:H140" si="103">C141</f>
        <v>5446444687616</v>
      </c>
      <c r="D140" s="19">
        <f t="shared" si="103"/>
        <v>197638975763</v>
      </c>
      <c r="E140" s="19">
        <f t="shared" si="103"/>
        <v>374558909199</v>
      </c>
      <c r="F140" s="19">
        <f t="shared" si="103"/>
        <v>5623364621052</v>
      </c>
      <c r="G140" s="19">
        <f t="shared" si="103"/>
        <v>0</v>
      </c>
      <c r="H140" s="28">
        <f t="shared" si="103"/>
        <v>5623364621052</v>
      </c>
    </row>
    <row r="141" spans="1:8" x14ac:dyDescent="0.25">
      <c r="A141" s="17" t="s">
        <v>255</v>
      </c>
      <c r="B141" s="18" t="s">
        <v>256</v>
      </c>
      <c r="C141" s="19">
        <f t="shared" ref="C141:H141" si="104">SUM(C142:C143)</f>
        <v>5446444687616</v>
      </c>
      <c r="D141" s="19">
        <f t="shared" si="104"/>
        <v>197638975763</v>
      </c>
      <c r="E141" s="19">
        <f t="shared" si="104"/>
        <v>374558909199</v>
      </c>
      <c r="F141" s="19">
        <f t="shared" si="104"/>
        <v>5623364621052</v>
      </c>
      <c r="G141" s="19">
        <f t="shared" si="104"/>
        <v>0</v>
      </c>
      <c r="H141" s="28">
        <f t="shared" si="104"/>
        <v>5623364621052</v>
      </c>
    </row>
    <row r="142" spans="1:8" x14ac:dyDescent="0.25">
      <c r="A142" s="23" t="s">
        <v>257</v>
      </c>
      <c r="B142" s="24" t="s">
        <v>258</v>
      </c>
      <c r="C142" s="25">
        <v>870692132131</v>
      </c>
      <c r="D142" s="25">
        <v>63728942809</v>
      </c>
      <c r="E142" s="25">
        <v>472206296</v>
      </c>
      <c r="F142" s="25">
        <f>C142-D142+E142</f>
        <v>807435395618</v>
      </c>
      <c r="G142" s="26">
        <v>0</v>
      </c>
      <c r="H142" s="27">
        <f t="shared" ref="H142:H143" si="105">+F142-G142</f>
        <v>807435395618</v>
      </c>
    </row>
    <row r="143" spans="1:8" x14ac:dyDescent="0.25">
      <c r="A143" s="23" t="s">
        <v>259</v>
      </c>
      <c r="B143" s="24" t="s">
        <v>260</v>
      </c>
      <c r="C143" s="25">
        <v>4575752555485</v>
      </c>
      <c r="D143" s="25">
        <v>133910032954</v>
      </c>
      <c r="E143" s="25">
        <v>374086702903</v>
      </c>
      <c r="F143" s="25">
        <f>C143-D143+E143</f>
        <v>4815929225434</v>
      </c>
      <c r="G143" s="26">
        <v>0</v>
      </c>
      <c r="H143" s="27">
        <f t="shared" si="105"/>
        <v>4815929225434</v>
      </c>
    </row>
    <row r="144" spans="1:8" x14ac:dyDescent="0.25">
      <c r="A144" s="17" t="s">
        <v>261</v>
      </c>
      <c r="B144" s="18" t="s">
        <v>262</v>
      </c>
      <c r="C144" s="19">
        <f t="shared" ref="C144:H144" si="106">C145+C149</f>
        <v>3843541430002</v>
      </c>
      <c r="D144" s="19">
        <f t="shared" si="106"/>
        <v>14463059381935</v>
      </c>
      <c r="E144" s="19">
        <f t="shared" si="106"/>
        <v>46654561809531</v>
      </c>
      <c r="F144" s="19">
        <f t="shared" si="106"/>
        <v>36035043857598</v>
      </c>
      <c r="G144" s="19">
        <f t="shared" si="106"/>
        <v>0</v>
      </c>
      <c r="H144" s="28">
        <f t="shared" si="106"/>
        <v>36035043857598</v>
      </c>
    </row>
    <row r="145" spans="1:8" x14ac:dyDescent="0.25">
      <c r="A145" s="17" t="s">
        <v>263</v>
      </c>
      <c r="B145" s="18" t="s">
        <v>264</v>
      </c>
      <c r="C145" s="19">
        <f t="shared" ref="C145:H145" si="107">SUM(C146:C148)</f>
        <v>3843312817137</v>
      </c>
      <c r="D145" s="19">
        <f t="shared" si="107"/>
        <v>14463059381935</v>
      </c>
      <c r="E145" s="19">
        <f t="shared" si="107"/>
        <v>46654561809531</v>
      </c>
      <c r="F145" s="19">
        <f t="shared" si="107"/>
        <v>36034815244733</v>
      </c>
      <c r="G145" s="19">
        <f t="shared" si="107"/>
        <v>0</v>
      </c>
      <c r="H145" s="28">
        <f t="shared" si="107"/>
        <v>36034815244733</v>
      </c>
    </row>
    <row r="146" spans="1:8" x14ac:dyDescent="0.25">
      <c r="A146" s="23" t="s">
        <v>265</v>
      </c>
      <c r="B146" s="24" t="s">
        <v>266</v>
      </c>
      <c r="C146" s="25">
        <v>3839323933034</v>
      </c>
      <c r="D146" s="25">
        <v>930184818578</v>
      </c>
      <c r="E146" s="25">
        <v>0</v>
      </c>
      <c r="F146" s="25">
        <f t="shared" ref="F146:F148" si="108">C146-D146+E146</f>
        <v>2909139114456</v>
      </c>
      <c r="G146" s="26">
        <v>0</v>
      </c>
      <c r="H146" s="27">
        <f t="shared" ref="H146:H148" si="109">+F146-G146</f>
        <v>2909139114456</v>
      </c>
    </row>
    <row r="147" spans="1:8" x14ac:dyDescent="0.25">
      <c r="A147" s="23" t="s">
        <v>267</v>
      </c>
      <c r="B147" s="24" t="s">
        <v>268</v>
      </c>
      <c r="C147" s="25">
        <v>3988884103</v>
      </c>
      <c r="D147" s="25">
        <v>493281719</v>
      </c>
      <c r="E147" s="25">
        <v>0</v>
      </c>
      <c r="F147" s="25">
        <f t="shared" si="108"/>
        <v>3495602384</v>
      </c>
      <c r="G147" s="26">
        <v>0</v>
      </c>
      <c r="H147" s="27">
        <f t="shared" si="109"/>
        <v>3495602384</v>
      </c>
    </row>
    <row r="148" spans="1:8" x14ac:dyDescent="0.25">
      <c r="A148" s="23" t="s">
        <v>269</v>
      </c>
      <c r="B148" s="24" t="s">
        <v>270</v>
      </c>
      <c r="C148" s="25">
        <v>0</v>
      </c>
      <c r="D148" s="25">
        <v>13532381281638</v>
      </c>
      <c r="E148" s="25">
        <v>46654561809531</v>
      </c>
      <c r="F148" s="25">
        <f t="shared" si="108"/>
        <v>33122180527893</v>
      </c>
      <c r="G148" s="26">
        <v>0</v>
      </c>
      <c r="H148" s="27">
        <f t="shared" si="109"/>
        <v>33122180527893</v>
      </c>
    </row>
    <row r="149" spans="1:8" x14ac:dyDescent="0.25">
      <c r="A149" s="17" t="s">
        <v>271</v>
      </c>
      <c r="B149" s="18" t="s">
        <v>272</v>
      </c>
      <c r="C149" s="19">
        <f t="shared" ref="C149:H149" si="110">SUM(C150)</f>
        <v>228612865</v>
      </c>
      <c r="D149" s="19">
        <f t="shared" si="110"/>
        <v>0</v>
      </c>
      <c r="E149" s="19">
        <f t="shared" si="110"/>
        <v>0</v>
      </c>
      <c r="F149" s="19">
        <f t="shared" si="110"/>
        <v>228612865</v>
      </c>
      <c r="G149" s="19">
        <f t="shared" si="110"/>
        <v>0</v>
      </c>
      <c r="H149" s="28">
        <f t="shared" si="110"/>
        <v>228612865</v>
      </c>
    </row>
    <row r="150" spans="1:8" x14ac:dyDescent="0.25">
      <c r="A150" s="23" t="s">
        <v>273</v>
      </c>
      <c r="B150" s="24" t="s">
        <v>274</v>
      </c>
      <c r="C150" s="25">
        <v>228612865</v>
      </c>
      <c r="D150" s="25">
        <v>0</v>
      </c>
      <c r="E150" s="25">
        <v>0</v>
      </c>
      <c r="F150" s="25">
        <f>C150-D150+E150</f>
        <v>228612865</v>
      </c>
      <c r="G150" s="26">
        <v>0</v>
      </c>
      <c r="H150" s="27">
        <f t="shared" ref="H150" si="111">+F150-G150</f>
        <v>228612865</v>
      </c>
    </row>
    <row r="151" spans="1:8" x14ac:dyDescent="0.25">
      <c r="A151" s="17" t="s">
        <v>275</v>
      </c>
      <c r="B151" s="18" t="s">
        <v>276</v>
      </c>
      <c r="C151" s="19">
        <f t="shared" ref="C151:H151" si="112">C152+C154</f>
        <v>-9289986117618</v>
      </c>
      <c r="D151" s="19">
        <f t="shared" si="112"/>
        <v>47029120718730</v>
      </c>
      <c r="E151" s="19">
        <f t="shared" si="112"/>
        <v>14660698357698</v>
      </c>
      <c r="F151" s="19">
        <f t="shared" si="112"/>
        <v>-41658408478650</v>
      </c>
      <c r="G151" s="19">
        <f t="shared" si="112"/>
        <v>0</v>
      </c>
      <c r="H151" s="28">
        <f t="shared" si="112"/>
        <v>-41658408478650</v>
      </c>
    </row>
    <row r="152" spans="1:8" x14ac:dyDescent="0.25">
      <c r="A152" s="17" t="s">
        <v>277</v>
      </c>
      <c r="B152" s="18" t="s">
        <v>278</v>
      </c>
      <c r="C152" s="19">
        <f t="shared" ref="C152:H152" si="113">SUM(C153)</f>
        <v>-5446444687616</v>
      </c>
      <c r="D152" s="19">
        <f t="shared" si="113"/>
        <v>374558909199</v>
      </c>
      <c r="E152" s="19">
        <f t="shared" si="113"/>
        <v>197638975763</v>
      </c>
      <c r="F152" s="19">
        <f t="shared" si="113"/>
        <v>-5623364621052</v>
      </c>
      <c r="G152" s="19">
        <f t="shared" si="113"/>
        <v>0</v>
      </c>
      <c r="H152" s="28">
        <f t="shared" si="113"/>
        <v>-5623364621052</v>
      </c>
    </row>
    <row r="153" spans="1:8" x14ac:dyDescent="0.25">
      <c r="A153" s="23" t="s">
        <v>279</v>
      </c>
      <c r="B153" s="24" t="s">
        <v>280</v>
      </c>
      <c r="C153" s="25">
        <v>-5446444687616</v>
      </c>
      <c r="D153" s="25">
        <v>374558909199</v>
      </c>
      <c r="E153" s="25">
        <v>197638975763</v>
      </c>
      <c r="F153" s="25">
        <f>C153-D153+E153</f>
        <v>-5623364621052</v>
      </c>
      <c r="G153" s="26">
        <v>0</v>
      </c>
      <c r="H153" s="27">
        <f t="shared" ref="H153" si="114">+F153-G153</f>
        <v>-5623364621052</v>
      </c>
    </row>
    <row r="154" spans="1:8" x14ac:dyDescent="0.25">
      <c r="A154" s="17" t="s">
        <v>281</v>
      </c>
      <c r="B154" s="18" t="s">
        <v>282</v>
      </c>
      <c r="C154" s="19">
        <f t="shared" ref="C154:H154" si="115">SUM(C155:C156)</f>
        <v>-3843541430002</v>
      </c>
      <c r="D154" s="19">
        <f t="shared" si="115"/>
        <v>46654561809531</v>
      </c>
      <c r="E154" s="19">
        <f t="shared" si="115"/>
        <v>14463059381935</v>
      </c>
      <c r="F154" s="19">
        <f t="shared" si="115"/>
        <v>-36035043857598</v>
      </c>
      <c r="G154" s="19">
        <f t="shared" si="115"/>
        <v>0</v>
      </c>
      <c r="H154" s="28">
        <f t="shared" si="115"/>
        <v>-36035043857598</v>
      </c>
    </row>
    <row r="155" spans="1:8" x14ac:dyDescent="0.25">
      <c r="A155" s="23" t="s">
        <v>283</v>
      </c>
      <c r="B155" s="24" t="s">
        <v>284</v>
      </c>
      <c r="C155" s="25">
        <v>-3843312817137</v>
      </c>
      <c r="D155" s="25">
        <v>46654561809531</v>
      </c>
      <c r="E155" s="25">
        <v>14463059381935</v>
      </c>
      <c r="F155" s="25">
        <f t="shared" ref="F155:F156" si="116">C155-D155+E155</f>
        <v>-36034815244733</v>
      </c>
      <c r="G155" s="26">
        <v>0</v>
      </c>
      <c r="H155" s="27">
        <f t="shared" ref="H155:H156" si="117">+F155-G155</f>
        <v>-36034815244733</v>
      </c>
    </row>
    <row r="156" spans="1:8" ht="15.75" thickBot="1" x14ac:dyDescent="0.3">
      <c r="A156" s="23" t="s">
        <v>285</v>
      </c>
      <c r="B156" s="24" t="s">
        <v>286</v>
      </c>
      <c r="C156" s="25">
        <v>-228612865</v>
      </c>
      <c r="D156" s="25">
        <v>0</v>
      </c>
      <c r="E156" s="25">
        <v>0</v>
      </c>
      <c r="F156" s="25">
        <f t="shared" si="116"/>
        <v>-228612865</v>
      </c>
      <c r="G156" s="26">
        <v>0</v>
      </c>
      <c r="H156" s="27">
        <f t="shared" si="117"/>
        <v>-228612865</v>
      </c>
    </row>
    <row r="157" spans="1:8" x14ac:dyDescent="0.25">
      <c r="A157" s="35"/>
      <c r="B157" s="36"/>
      <c r="C157" s="36"/>
      <c r="D157" s="36"/>
      <c r="E157" s="36"/>
      <c r="F157" s="36"/>
      <c r="G157" s="36"/>
      <c r="H157" s="37"/>
    </row>
    <row r="158" spans="1:8" x14ac:dyDescent="0.25">
      <c r="A158" s="12"/>
      <c r="B158" s="10"/>
      <c r="C158" s="10"/>
      <c r="D158" s="10"/>
      <c r="E158" s="10"/>
      <c r="F158" s="10"/>
      <c r="G158" s="10"/>
      <c r="H158" s="11"/>
    </row>
    <row r="159" spans="1:8" x14ac:dyDescent="0.25">
      <c r="A159" s="12"/>
      <c r="B159" s="10"/>
      <c r="C159" s="10"/>
      <c r="D159" s="10"/>
      <c r="E159" s="10"/>
      <c r="F159" s="10"/>
      <c r="G159" s="10"/>
      <c r="H159" s="11"/>
    </row>
    <row r="160" spans="1:8" x14ac:dyDescent="0.25">
      <c r="A160" s="12"/>
      <c r="B160" s="10"/>
      <c r="C160" s="10"/>
      <c r="D160" s="10"/>
      <c r="E160" s="10"/>
      <c r="F160" s="10"/>
      <c r="G160" s="10"/>
      <c r="H160" s="11"/>
    </row>
    <row r="161" spans="1:8" x14ac:dyDescent="0.25">
      <c r="A161" s="12"/>
      <c r="B161" s="38" t="s">
        <v>287</v>
      </c>
      <c r="C161" s="39"/>
      <c r="D161" s="10"/>
      <c r="E161" s="40" t="s">
        <v>288</v>
      </c>
      <c r="F161" s="40"/>
      <c r="G161" s="40"/>
      <c r="H161" s="11"/>
    </row>
    <row r="162" spans="1:8" x14ac:dyDescent="0.25">
      <c r="A162" s="12"/>
      <c r="B162" s="38" t="s">
        <v>289</v>
      </c>
      <c r="C162" s="39"/>
      <c r="D162" s="10"/>
      <c r="E162" s="40" t="s">
        <v>290</v>
      </c>
      <c r="F162" s="40"/>
      <c r="G162" s="40"/>
      <c r="H162" s="11"/>
    </row>
    <row r="163" spans="1:8" x14ac:dyDescent="0.25">
      <c r="A163" s="12"/>
      <c r="B163" s="10"/>
      <c r="C163" s="10"/>
      <c r="D163" s="10"/>
      <c r="E163" s="10"/>
      <c r="F163" s="10"/>
      <c r="G163" s="10"/>
      <c r="H163" s="11"/>
    </row>
    <row r="164" spans="1:8" x14ac:dyDescent="0.25">
      <c r="A164" s="12"/>
      <c r="B164" s="10"/>
      <c r="C164" s="10"/>
      <c r="D164" s="10"/>
      <c r="E164" s="10"/>
      <c r="F164" s="10"/>
      <c r="G164" s="10"/>
      <c r="H164" s="11"/>
    </row>
    <row r="165" spans="1:8" x14ac:dyDescent="0.25">
      <c r="A165" s="12"/>
      <c r="B165" s="10"/>
      <c r="C165" s="10"/>
      <c r="D165" s="10"/>
      <c r="E165" s="10"/>
      <c r="F165" s="10"/>
      <c r="G165" s="10"/>
      <c r="H165" s="11"/>
    </row>
    <row r="166" spans="1:8" x14ac:dyDescent="0.25">
      <c r="A166" s="12"/>
      <c r="B166" s="10"/>
      <c r="C166" s="10"/>
      <c r="D166" s="10"/>
      <c r="E166" s="10"/>
      <c r="F166" s="10"/>
      <c r="G166" s="10"/>
      <c r="H166" s="11"/>
    </row>
    <row r="167" spans="1:8" x14ac:dyDescent="0.25">
      <c r="A167" s="12"/>
      <c r="B167" s="41" t="s">
        <v>291</v>
      </c>
      <c r="C167" s="39"/>
      <c r="D167" s="10"/>
      <c r="E167" s="42" t="s">
        <v>292</v>
      </c>
      <c r="F167" s="42"/>
      <c r="G167" s="42"/>
      <c r="H167" s="11"/>
    </row>
    <row r="168" spans="1:8" x14ac:dyDescent="0.25">
      <c r="A168" s="12"/>
      <c r="B168" s="41" t="s">
        <v>293</v>
      </c>
      <c r="C168" s="39"/>
      <c r="D168" s="10"/>
      <c r="E168" s="42" t="s">
        <v>294</v>
      </c>
      <c r="F168" s="42"/>
      <c r="G168" s="42"/>
      <c r="H168" s="11"/>
    </row>
    <row r="169" spans="1:8" ht="15.75" thickBot="1" x14ac:dyDescent="0.3">
      <c r="A169" s="43"/>
      <c r="B169" s="44"/>
      <c r="C169" s="44"/>
      <c r="D169" s="44"/>
      <c r="E169" s="44"/>
      <c r="F169" s="44"/>
      <c r="G169" s="44"/>
      <c r="H169" s="45"/>
    </row>
    <row r="171" spans="1:8" x14ac:dyDescent="0.25">
      <c r="C171" s="46">
        <f>C10-C26-C67-C73+C97</f>
        <v>0</v>
      </c>
      <c r="D171" s="46">
        <f>D10+D26+D67+D73+D97+D128+D139</f>
        <v>273092557645637</v>
      </c>
      <c r="E171" s="46">
        <f>E10+E26+E67+E73+E97+E128+E139</f>
        <v>273092557645637</v>
      </c>
      <c r="F171" s="46">
        <f>F10-F26-F67-F73+F97</f>
        <v>0</v>
      </c>
    </row>
  </sheetData>
  <mergeCells count="9">
    <mergeCell ref="E162:G162"/>
    <mergeCell ref="E167:G167"/>
    <mergeCell ref="E168:G168"/>
    <mergeCell ref="A1:H1"/>
    <mergeCell ref="A2:H2"/>
    <mergeCell ref="A4:H4"/>
    <mergeCell ref="A5:H5"/>
    <mergeCell ref="A7:H7"/>
    <mergeCell ref="E161:G161"/>
  </mergeCells>
  <pageMargins left="0.70866141732283472" right="0.70866141732283472" top="0.59055118110236227" bottom="0.55118110236220474" header="0.31496062992125984" footer="0.31496062992125984"/>
  <pageSetup scale="65" orientation="landscape" horizontalDpi="1200" verticalDpi="1200" r:id="rId1"/>
  <headerFooter>
    <oddFooter>&amp;C&amp;P de&amp;N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CATALOGO $</vt:lpstr>
      <vt:lpstr>'CATALOGO $'!Área_de_impresión</vt:lpstr>
      <vt:lpstr>'CATALOGO $'!Títulos_a_imprimir</vt:lpstr>
    </vt:vector>
  </TitlesOfParts>
  <Company>Ministerio de Hacienda y Crédito Público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Luis Alfonso Diaz Amorocho</dc:creator>
  <cp:lastModifiedBy>Luis Alfonso Diaz Amorocho</cp:lastModifiedBy>
  <dcterms:created xsi:type="dcterms:W3CDTF">2017-06-01T14:16:24Z</dcterms:created>
  <dcterms:modified xsi:type="dcterms:W3CDTF">2017-06-01T14:16:50Z</dcterms:modified>
</cp:coreProperties>
</file>